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Proposal" sheetId="1" r:id="rId1"/>
    <sheet name="Labor" sheetId="2" r:id="rId2"/>
    <sheet name="Customer Information" sheetId="3" r:id="rId3"/>
  </sheets>
  <definedNames>
    <definedName name="_xlnm.Print_Area" localSheetId="0">Proposal!$A$1:$F$64</definedName>
  </definedNames>
  <calcPr calcId="152511"/>
</workbook>
</file>

<file path=xl/calcChain.xml><?xml version="1.0" encoding="utf-8"?>
<calcChain xmlns="http://schemas.openxmlformats.org/spreadsheetml/2006/main">
  <c r="H27" i="1" l="1"/>
  <c r="E27" i="1"/>
  <c r="F27" i="1" s="1"/>
  <c r="E31" i="1" l="1"/>
  <c r="F31" i="1" s="1"/>
  <c r="H31" i="1"/>
  <c r="H30" i="1"/>
  <c r="E30" i="1"/>
  <c r="F30" i="1" s="1"/>
  <c r="H29" i="1"/>
  <c r="E29" i="1"/>
  <c r="F29" i="1" s="1"/>
  <c r="E28" i="1" l="1"/>
  <c r="F28" i="1" s="1"/>
  <c r="H28" i="1"/>
  <c r="E26" i="1"/>
  <c r="F26" i="1" s="1"/>
  <c r="H26" i="1"/>
  <c r="E25" i="1" l="1"/>
  <c r="F25" i="1" s="1"/>
  <c r="H25" i="1"/>
  <c r="E17" i="1"/>
  <c r="F17" i="1" s="1"/>
  <c r="H17" i="1"/>
  <c r="E24" i="1"/>
  <c r="F24" i="1" s="1"/>
  <c r="H24" i="1"/>
  <c r="E23" i="1"/>
  <c r="F23" i="1" s="1"/>
  <c r="H23" i="1"/>
  <c r="H22" i="1"/>
  <c r="E22" i="1"/>
  <c r="F22" i="1" s="1"/>
  <c r="H33" i="1" l="1"/>
  <c r="E33" i="1"/>
  <c r="F33" i="1" s="1"/>
  <c r="H34" i="1"/>
  <c r="E34" i="1"/>
  <c r="F34" i="1" s="1"/>
  <c r="H21" i="1"/>
  <c r="E21" i="1"/>
  <c r="F21" i="1" s="1"/>
  <c r="H20" i="1"/>
  <c r="E20" i="1"/>
  <c r="F20" i="1" s="1"/>
  <c r="H19" i="1"/>
  <c r="E19" i="1"/>
  <c r="F19" i="1" s="1"/>
  <c r="B9" i="1" l="1"/>
  <c r="C42" i="1" l="1"/>
  <c r="D11" i="1" l="1"/>
  <c r="D10" i="1"/>
  <c r="D9" i="1"/>
  <c r="D8" i="1"/>
  <c r="D2" i="1"/>
  <c r="B8" i="1"/>
  <c r="B14" i="1"/>
  <c r="B13" i="1"/>
  <c r="B12" i="1"/>
  <c r="B11" i="1"/>
  <c r="B10" i="1"/>
  <c r="E35" i="1"/>
  <c r="F35" i="1" s="1"/>
  <c r="E36" i="1"/>
  <c r="F36" i="1" s="1"/>
  <c r="E18" i="1"/>
  <c r="F18" i="1" s="1"/>
  <c r="H16" i="1"/>
  <c r="H18" i="1"/>
  <c r="H32" i="1"/>
  <c r="H35" i="1"/>
  <c r="H36" i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4" i="2"/>
  <c r="G36" i="2" s="1"/>
  <c r="I26" i="2"/>
  <c r="D19" i="2"/>
  <c r="D20" i="2"/>
  <c r="I23" i="2"/>
  <c r="I24" i="2"/>
  <c r="I2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D18" i="2"/>
  <c r="D17" i="2"/>
  <c r="I4" i="2"/>
  <c r="D5" i="2"/>
  <c r="D6" i="2"/>
  <c r="D7" i="2"/>
  <c r="D8" i="2"/>
  <c r="D9" i="2"/>
  <c r="D10" i="2"/>
  <c r="D11" i="2"/>
  <c r="D12" i="2"/>
  <c r="D13" i="2"/>
  <c r="D14" i="2"/>
  <c r="D15" i="2"/>
  <c r="D16" i="2"/>
  <c r="D4" i="2"/>
  <c r="G34" i="2" s="1"/>
  <c r="G37" i="2" l="1"/>
  <c r="G35" i="2"/>
  <c r="H37" i="1"/>
  <c r="G42" i="2" l="1"/>
  <c r="G45" i="2" s="1"/>
  <c r="D24" i="3" l="1"/>
  <c r="F38" i="1"/>
  <c r="H38" i="1"/>
  <c r="H39" i="1" s="1"/>
  <c r="F37" i="1"/>
  <c r="F40" i="1" s="1"/>
  <c r="F39" i="1" l="1"/>
  <c r="F42" i="1" l="1"/>
  <c r="H42" i="1"/>
  <c r="D22" i="3"/>
  <c r="H41" i="1" l="1"/>
  <c r="D23" i="3"/>
</calcChain>
</file>

<file path=xl/sharedStrings.xml><?xml version="1.0" encoding="utf-8"?>
<sst xmlns="http://schemas.openxmlformats.org/spreadsheetml/2006/main" count="267" uniqueCount="210">
  <si>
    <t>Manufacturer</t>
  </si>
  <si>
    <t>Description</t>
  </si>
  <si>
    <t>Qty</t>
  </si>
  <si>
    <t>Total</t>
  </si>
  <si>
    <t>Cost/Unit</t>
  </si>
  <si>
    <t>Price/Unit</t>
  </si>
  <si>
    <t>Part #</t>
  </si>
  <si>
    <t>Access Control</t>
  </si>
  <si>
    <t>CCTV</t>
  </si>
  <si>
    <t>Wire &amp; Cable</t>
  </si>
  <si>
    <t>Materials</t>
  </si>
  <si>
    <t>Installation</t>
  </si>
  <si>
    <t>Subtotal</t>
  </si>
  <si>
    <t>Shipping</t>
  </si>
  <si>
    <t>Sales Tax</t>
  </si>
  <si>
    <t>Reader</t>
  </si>
  <si>
    <t>REX</t>
  </si>
  <si>
    <t>Contact</t>
  </si>
  <si>
    <t>Lock</t>
  </si>
  <si>
    <t>Release Button</t>
  </si>
  <si>
    <t>Crash Bar</t>
  </si>
  <si>
    <t>Door Holder</t>
  </si>
  <si>
    <t>Panel</t>
  </si>
  <si>
    <t>I/O Board</t>
  </si>
  <si>
    <t>Power Supply</t>
  </si>
  <si>
    <t>Battery</t>
  </si>
  <si>
    <t>Reader Board</t>
  </si>
  <si>
    <t>Hrs</t>
  </si>
  <si>
    <t>Interior  Fixed Camera</t>
  </si>
  <si>
    <t>Exterior Fixed Camera</t>
  </si>
  <si>
    <t>Interior PTZ</t>
  </si>
  <si>
    <t>Exterior PTZ</t>
  </si>
  <si>
    <t>Wall Mount</t>
  </si>
  <si>
    <t>Corner Mount</t>
  </si>
  <si>
    <t>Roof Mount</t>
  </si>
  <si>
    <t>Pendant Mount</t>
  </si>
  <si>
    <t>Parapet Mount</t>
  </si>
  <si>
    <t>Interior Housing</t>
  </si>
  <si>
    <t>Exterior Housing</t>
  </si>
  <si>
    <t>Balun</t>
  </si>
  <si>
    <t>IP Converter</t>
  </si>
  <si>
    <t>Intrusion</t>
  </si>
  <si>
    <t>Keypad</t>
  </si>
  <si>
    <t>Motion Detector</t>
  </si>
  <si>
    <t>Siren</t>
  </si>
  <si>
    <t>Fob</t>
  </si>
  <si>
    <t>Remote Switch</t>
  </si>
  <si>
    <t>Server</t>
  </si>
  <si>
    <t>Client</t>
  </si>
  <si>
    <t>Software</t>
  </si>
  <si>
    <t>DVR</t>
  </si>
  <si>
    <t>NVR</t>
  </si>
  <si>
    <t>POE Switch</t>
  </si>
  <si>
    <t>Network Switch</t>
  </si>
  <si>
    <t>Transformer</t>
  </si>
  <si>
    <t>Relay</t>
  </si>
  <si>
    <t>Fire</t>
  </si>
  <si>
    <t>Pull Station</t>
  </si>
  <si>
    <t>Horn/Strobe</t>
  </si>
  <si>
    <t>Smoke Detector</t>
  </si>
  <si>
    <t>Duct Detector</t>
  </si>
  <si>
    <t>CO Detector</t>
  </si>
  <si>
    <t>Water Detector</t>
  </si>
  <si>
    <t>Heat Detector</t>
  </si>
  <si>
    <t>Annunciator</t>
  </si>
  <si>
    <t>Document Box</t>
  </si>
  <si>
    <t>Communicator</t>
  </si>
  <si>
    <t>Access Total Hrs</t>
  </si>
  <si>
    <t>CCTV Total Hrs</t>
  </si>
  <si>
    <t>IDS Total Hrs</t>
  </si>
  <si>
    <t>Fire Total Hrs</t>
  </si>
  <si>
    <t>Wiring</t>
  </si>
  <si>
    <t>Conduit</t>
  </si>
  <si>
    <t>Training</t>
  </si>
  <si>
    <t>PM</t>
  </si>
  <si>
    <t>Engineering</t>
  </si>
  <si>
    <t>Total Labor</t>
  </si>
  <si>
    <t>Margin</t>
  </si>
  <si>
    <t>GP %</t>
  </si>
  <si>
    <t>GP $</t>
  </si>
  <si>
    <t>Presented to:</t>
  </si>
  <si>
    <t>Customer Information Sheet</t>
  </si>
  <si>
    <t>New Customer ?</t>
  </si>
  <si>
    <t xml:space="preserve"> </t>
  </si>
  <si>
    <t>Company Information</t>
  </si>
  <si>
    <t>Installation Location</t>
  </si>
  <si>
    <t>Company Name</t>
  </si>
  <si>
    <t>Address 1</t>
  </si>
  <si>
    <t>Installation Address</t>
  </si>
  <si>
    <t>Address 2</t>
  </si>
  <si>
    <t>City</t>
  </si>
  <si>
    <t>State</t>
  </si>
  <si>
    <t>Zip Code</t>
  </si>
  <si>
    <t>Date</t>
  </si>
  <si>
    <t>Phone</t>
  </si>
  <si>
    <t>Tax Exempt</t>
  </si>
  <si>
    <t>General Contractor</t>
  </si>
  <si>
    <t>Tax Number</t>
  </si>
  <si>
    <t>GC Phone</t>
  </si>
  <si>
    <t>Contact Information</t>
  </si>
  <si>
    <t>Sales Information</t>
  </si>
  <si>
    <t>Contact Name</t>
  </si>
  <si>
    <t>Customer PO</t>
  </si>
  <si>
    <t>Contact Phone</t>
  </si>
  <si>
    <t>Contact Fax</t>
  </si>
  <si>
    <t>Contact Cell Phone</t>
  </si>
  <si>
    <t>Sales Amount</t>
  </si>
  <si>
    <t>Email</t>
  </si>
  <si>
    <t>GP Amount</t>
  </si>
  <si>
    <t>Hours</t>
  </si>
  <si>
    <t>Billing Information</t>
  </si>
  <si>
    <t>Service Contract Information</t>
  </si>
  <si>
    <t>Billing Contact</t>
  </si>
  <si>
    <t>Contract Amount</t>
  </si>
  <si>
    <t>Billing Address</t>
  </si>
  <si>
    <t>Installer Information</t>
  </si>
  <si>
    <t>Billing Phone</t>
  </si>
  <si>
    <t>Project Manager</t>
  </si>
  <si>
    <t>Billing Fax</t>
  </si>
  <si>
    <t>Completion Date</t>
  </si>
  <si>
    <t>Purchasing Agent</t>
  </si>
  <si>
    <t>Purchasing Phone</t>
  </si>
  <si>
    <t>Purchasing Fax</t>
  </si>
  <si>
    <t>Site Name</t>
  </si>
  <si>
    <t xml:space="preserve">Site Location:  </t>
  </si>
  <si>
    <t xml:space="preserve">  187 Washington St Auburn, ME 04211</t>
  </si>
  <si>
    <t>Terms and Conditions:</t>
  </si>
  <si>
    <t>(Terms Net 30 Days) and 1/3 upon completion (Terms Net 30 days).</t>
  </si>
  <si>
    <t>Offered By:</t>
  </si>
  <si>
    <t>Authorized Signature:</t>
  </si>
  <si>
    <t>Title:</t>
  </si>
  <si>
    <t>Purchase Order:</t>
  </si>
  <si>
    <t>Date:</t>
  </si>
  <si>
    <t>Representative: __________________________________</t>
  </si>
  <si>
    <t>Payment is due as follows on Projects over $10,000.00 - 1/3 deposit (Due Upon Acceptance), 1/3 at start of project</t>
  </si>
  <si>
    <t>Connectivity Point Design &amp; Installation, LLC.</t>
  </si>
  <si>
    <t>187 Washingtoin St</t>
  </si>
  <si>
    <t>Auburn, ME  04211</t>
  </si>
  <si>
    <t>Tel# (207)782-0200</t>
  </si>
  <si>
    <t>Fax# (207)753-0200</t>
  </si>
  <si>
    <t>http://www.connectivitypoint.com</t>
  </si>
  <si>
    <t>Accepted By:</t>
  </si>
  <si>
    <t xml:space="preserve">It is understood that the system referred to above has been chosen by the customer after considering and balancing </t>
  </si>
  <si>
    <t>the levels of protection afforded by various types of systems and related costs.  System includes a 1-year parts &amp; labor</t>
  </si>
  <si>
    <t xml:space="preserve"> warranty during CPDI normal business hours (Monday through Friday between 8:00AM and 5:00PM, excluding CPDI</t>
  </si>
  <si>
    <t xml:space="preserve"> may result in the cancellation of system warranty. Any alterations or deviations from the above specifications involving </t>
  </si>
  <si>
    <t xml:space="preserve">extra costs will be completed (and charged) upon written order.  All prices are valid for 45 days.  By issuance of a </t>
  </si>
  <si>
    <t xml:space="preserve">purchase order the customer accepts all terms and conditions of thisproposal.  Cancellation of an order will incur </t>
  </si>
  <si>
    <t>a 50% restocking charge on equipment received by CPDI.</t>
  </si>
  <si>
    <t>Fire Monitoring</t>
  </si>
  <si>
    <t>Fire Inspections</t>
  </si>
  <si>
    <t>Monthly Fee</t>
  </si>
  <si>
    <t>Monthly Service</t>
  </si>
  <si>
    <t>Total Monthly Fee</t>
  </si>
  <si>
    <t>____Monthly  ____Quarterly  ____Semi Annually  ____Annually</t>
  </si>
  <si>
    <t xml:space="preserve">Monthly Service Billing: </t>
  </si>
  <si>
    <t>Job Name</t>
  </si>
  <si>
    <t>Job Number</t>
  </si>
  <si>
    <t>Title</t>
  </si>
  <si>
    <t>Uniprise Media</t>
  </si>
  <si>
    <t>FL-ANN80</t>
  </si>
  <si>
    <t>FIRE LITE</t>
  </si>
  <si>
    <t>ANNUNCIATORS</t>
  </si>
  <si>
    <t>FIRELITE</t>
  </si>
  <si>
    <t>ADDRESSABLE PULL STATIONS</t>
  </si>
  <si>
    <t>BK-PC2R</t>
  </si>
  <si>
    <t>BK-SCR</t>
  </si>
  <si>
    <t>STROBES</t>
  </si>
  <si>
    <t>1000 Riverside Street</t>
  </si>
  <si>
    <t>Portland</t>
  </si>
  <si>
    <t>BK-P2R</t>
  </si>
  <si>
    <t>HORN/STROBE</t>
  </si>
  <si>
    <t>ED-ECLLT</t>
  </si>
  <si>
    <t>REMOTE TEST SWITCH</t>
  </si>
  <si>
    <t>SAMPLING TUBE</t>
  </si>
  <si>
    <t>EDWARDS</t>
  </si>
  <si>
    <t>198 ADDRESSABLE FIRE PANEL</t>
  </si>
  <si>
    <t>FL-D355PL</t>
  </si>
  <si>
    <t>INTEL DUCT DETECTOR</t>
  </si>
  <si>
    <t>06-SSU00672</t>
  </si>
  <si>
    <t>FIRE DRAWING BOX</t>
  </si>
  <si>
    <t>FL-MMF302</t>
  </si>
  <si>
    <t>ADDRESSABLE 2 WIRE MONITOR MODULE</t>
  </si>
  <si>
    <t>FL-MMF300</t>
  </si>
  <si>
    <t>ADDRESSABLE MONITOR MODULE</t>
  </si>
  <si>
    <t>Fire Detection &amp; Monitoring</t>
  </si>
  <si>
    <t>Fire Cable</t>
  </si>
  <si>
    <t>Misc. Connectors</t>
  </si>
  <si>
    <t>Fire System Proposal</t>
  </si>
  <si>
    <t>Cell Communication</t>
  </si>
  <si>
    <t>SMOKE DETECTOR</t>
  </si>
  <si>
    <t>SPRINKLER FLOW SWITCH</t>
  </si>
  <si>
    <t>SPRINKLER TAMPER SWITCH</t>
  </si>
  <si>
    <t>CEILING MOUNT STROBE</t>
  </si>
  <si>
    <t>BK-WFDW</t>
  </si>
  <si>
    <t>SYSTEM SENSOR</t>
  </si>
  <si>
    <t>PL-VSR8</t>
  </si>
  <si>
    <t>POTTER</t>
  </si>
  <si>
    <t>FL-SD355</t>
  </si>
  <si>
    <t>SPACEAGE</t>
  </si>
  <si>
    <t>FL-MS9200UDLS E</t>
  </si>
  <si>
    <t>Stroudwater Construction</t>
  </si>
  <si>
    <t>1000 Riverside Street Association</t>
  </si>
  <si>
    <t>96 Ocean Street</t>
  </si>
  <si>
    <t>South Portland</t>
  </si>
  <si>
    <t>Maine    04106</t>
  </si>
  <si>
    <t>David Cimino</t>
  </si>
  <si>
    <t>Maine     04103</t>
  </si>
  <si>
    <t>FL-BG12L</t>
  </si>
  <si>
    <t>FL-DST3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</si>
</sst>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;[Red]&quot;$&quot;#,##0.00"/>
    <numFmt numFmtId="165" formatCode="[&lt;=9999999]###\-####;\(###\)\ ###\-####"/>
    <numFmt numFmtId="166" formatCode="&quot;$&quot;#,##0.00"/>
    <numFmt numFmtId="167" formatCode="[$-409]mmmm\ d\,\ yyyy;@"/>
    <numFmt numFmtId="168" formatCode="000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10"/>
      <name val="Book Antiqua"/>
    </font>
    <font>
      <b/>
      <sz val="10"/>
      <name val="Book Antiqua"/>
      <family val="1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10"/>
      <name val="Book Antiqua"/>
    </font>
    <font>
      <b/>
      <sz val="9"/>
      <name val="Book Antiqua"/>
    </font>
    <font>
      <b/>
      <i/>
      <sz val="9"/>
      <name val="Book Antiqua"/>
    </font>
    <font>
      <b/>
      <sz val="9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i/>
      <u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Book Antiqua"/>
    </font>
    <font>
      <b/>
      <sz val="11"/>
      <name val="Arial"/>
    </font>
    <font>
      <sz val="8"/>
      <name val="Book Antiqua"/>
      <family val="1"/>
    </font>
    <font>
      <i/>
      <sz val="8"/>
      <name val="Book Antiqua"/>
      <family val="1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right"/>
    </xf>
    <xf numFmtId="0" fontId="0" fillId="0" borderId="6" xfId="0" applyBorder="1"/>
    <xf numFmtId="0" fontId="0" fillId="0" borderId="0" xfId="0" applyAlignment="1">
      <alignment horizontal="center" wrapText="1"/>
    </xf>
    <xf numFmtId="0" fontId="0" fillId="0" borderId="24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/>
    <xf numFmtId="164" fontId="0" fillId="0" borderId="8" xfId="0" applyNumberFormat="1" applyBorder="1"/>
    <xf numFmtId="164" fontId="0" fillId="0" borderId="22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20" xfId="0" applyNumberFormat="1" applyBorder="1"/>
    <xf numFmtId="0" fontId="0" fillId="0" borderId="7" xfId="0" applyNumberFormat="1" applyBorder="1"/>
    <xf numFmtId="10" fontId="0" fillId="0" borderId="7" xfId="0" applyNumberFormat="1" applyBorder="1"/>
    <xf numFmtId="0" fontId="5" fillId="0" borderId="25" xfId="0" applyFont="1" applyBorder="1"/>
    <xf numFmtId="0" fontId="6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0" borderId="9" xfId="0" applyFont="1" applyBorder="1"/>
    <xf numFmtId="0" fontId="5" fillId="0" borderId="35" xfId="0" applyFont="1" applyBorder="1"/>
    <xf numFmtId="0" fontId="0" fillId="0" borderId="7" xfId="0" applyBorder="1" applyProtection="1">
      <protection locked="0"/>
    </xf>
    <xf numFmtId="0" fontId="5" fillId="0" borderId="36" xfId="0" applyFont="1" applyBorder="1"/>
    <xf numFmtId="0" fontId="0" fillId="0" borderId="22" xfId="0" applyBorder="1" applyProtection="1">
      <protection locked="0"/>
    </xf>
    <xf numFmtId="165" fontId="0" fillId="0" borderId="24" xfId="0" applyNumberFormat="1" applyBorder="1" applyAlignment="1" applyProtection="1">
      <alignment horizontal="left"/>
      <protection locked="0"/>
    </xf>
    <xf numFmtId="0" fontId="5" fillId="0" borderId="4" xfId="0" applyFont="1" applyBorder="1"/>
    <xf numFmtId="0" fontId="0" fillId="0" borderId="7" xfId="0" applyNumberFormat="1" applyBorder="1" applyAlignment="1" applyProtection="1">
      <alignment horizontal="left"/>
      <protection locked="0"/>
    </xf>
    <xf numFmtId="0" fontId="5" fillId="0" borderId="37" xfId="0" applyFont="1" applyBorder="1"/>
    <xf numFmtId="0" fontId="0" fillId="0" borderId="24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5" fillId="0" borderId="16" xfId="0" applyFont="1" applyBorder="1"/>
    <xf numFmtId="49" fontId="0" fillId="0" borderId="24" xfId="0" applyNumberFormat="1" applyBorder="1" applyAlignment="1" applyProtection="1">
      <alignment horizontal="left"/>
      <protection locked="0"/>
    </xf>
    <xf numFmtId="165" fontId="0" fillId="0" borderId="7" xfId="0" applyNumberFormat="1" applyBorder="1" applyAlignment="1" applyProtection="1">
      <alignment horizontal="left"/>
      <protection locked="0"/>
    </xf>
    <xf numFmtId="39" fontId="0" fillId="6" borderId="24" xfId="0" applyNumberFormat="1" applyFill="1" applyBorder="1" applyAlignment="1">
      <alignment horizontal="left"/>
    </xf>
    <xf numFmtId="0" fontId="5" fillId="0" borderId="8" xfId="0" applyFont="1" applyBorder="1"/>
    <xf numFmtId="37" fontId="0" fillId="6" borderId="24" xfId="0" applyNumberFormat="1" applyFill="1" applyBorder="1" applyAlignment="1">
      <alignment horizontal="left"/>
    </xf>
    <xf numFmtId="37" fontId="0" fillId="0" borderId="32" xfId="0" applyNumberFormat="1" applyBorder="1" applyAlignment="1">
      <alignment horizontal="left"/>
    </xf>
    <xf numFmtId="166" fontId="0" fillId="0" borderId="24" xfId="0" applyNumberFormat="1" applyBorder="1" applyAlignment="1">
      <alignment horizontal="left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24" xfId="0" applyNumberFormat="1" applyBorder="1" applyProtection="1">
      <protection locked="0"/>
    </xf>
    <xf numFmtId="14" fontId="0" fillId="0" borderId="24" xfId="0" applyNumberFormat="1" applyBorder="1" applyAlignment="1" applyProtection="1">
      <alignment horizontal="left"/>
      <protection locked="0"/>
    </xf>
    <xf numFmtId="14" fontId="0" fillId="0" borderId="32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5" fillId="0" borderId="38" xfId="0" applyFont="1" applyBorder="1"/>
    <xf numFmtId="165" fontId="0" fillId="0" borderId="27" xfId="0" applyNumberFormat="1" applyBorder="1" applyProtection="1">
      <protection locked="0"/>
    </xf>
    <xf numFmtId="0" fontId="0" fillId="0" borderId="39" xfId="0" applyBorder="1"/>
    <xf numFmtId="0" fontId="11" fillId="0" borderId="2" xfId="0" applyFont="1" applyBorder="1" applyAlignment="1"/>
    <xf numFmtId="167" fontId="0" fillId="0" borderId="0" xfId="0" applyNumberFormat="1"/>
    <xf numFmtId="0" fontId="1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14" fillId="4" borderId="0" xfId="0" applyFont="1" applyFill="1" applyProtection="1">
      <protection locked="0"/>
    </xf>
    <xf numFmtId="0" fontId="15" fillId="4" borderId="0" xfId="0" applyFont="1" applyFill="1" applyBorder="1" applyProtection="1">
      <protection locked="0"/>
    </xf>
    <xf numFmtId="0" fontId="16" fillId="4" borderId="0" xfId="0" applyFont="1" applyFill="1" applyBorder="1" applyProtection="1">
      <protection locked="0"/>
    </xf>
    <xf numFmtId="9" fontId="5" fillId="4" borderId="0" xfId="3" applyFont="1" applyFill="1" applyBorder="1" applyProtection="1">
      <protection locked="0"/>
    </xf>
    <xf numFmtId="44" fontId="17" fillId="4" borderId="0" xfId="2" applyFont="1" applyFill="1" applyBorder="1" applyProtection="1">
      <protection locked="0"/>
    </xf>
    <xf numFmtId="44" fontId="18" fillId="4" borderId="0" xfId="2" applyFont="1" applyFill="1" applyBorder="1" applyProtection="1">
      <protection locked="0"/>
    </xf>
    <xf numFmtId="0" fontId="19" fillId="0" borderId="0" xfId="0" applyFont="1"/>
    <xf numFmtId="0" fontId="20" fillId="4" borderId="0" xfId="0" applyFont="1" applyFill="1" applyBorder="1" applyProtection="1">
      <protection locked="0"/>
    </xf>
    <xf numFmtId="0" fontId="21" fillId="4" borderId="0" xfId="0" applyFont="1" applyFill="1" applyBorder="1" applyProtection="1">
      <protection locked="0"/>
    </xf>
    <xf numFmtId="0" fontId="22" fillId="4" borderId="0" xfId="0" applyFont="1" applyFill="1" applyBorder="1" applyProtection="1">
      <protection locked="0"/>
    </xf>
    <xf numFmtId="9" fontId="23" fillId="4" borderId="0" xfId="3" applyFont="1" applyFill="1" applyBorder="1" applyProtection="1">
      <protection locked="0"/>
    </xf>
    <xf numFmtId="44" fontId="24" fillId="4" borderId="0" xfId="2" applyFont="1" applyFill="1" applyBorder="1" applyProtection="1">
      <protection locked="0"/>
    </xf>
    <xf numFmtId="44" fontId="25" fillId="4" borderId="0" xfId="2" applyFont="1" applyFill="1" applyBorder="1" applyProtection="1">
      <protection locked="0"/>
    </xf>
    <xf numFmtId="0" fontId="19" fillId="4" borderId="0" xfId="0" applyNumberFormat="1" applyFont="1" applyFill="1" applyBorder="1" applyProtection="1">
      <protection locked="0"/>
    </xf>
    <xf numFmtId="0" fontId="26" fillId="4" borderId="0" xfId="0" applyFont="1" applyFill="1" applyBorder="1" applyProtection="1">
      <protection locked="0"/>
    </xf>
    <xf numFmtId="9" fontId="27" fillId="4" borderId="0" xfId="3" applyFont="1" applyFill="1" applyBorder="1" applyProtection="1">
      <protection locked="0"/>
    </xf>
    <xf numFmtId="44" fontId="27" fillId="4" borderId="0" xfId="2" applyFont="1" applyFill="1" applyBorder="1" applyProtection="1">
      <protection locked="0"/>
    </xf>
    <xf numFmtId="0" fontId="28" fillId="4" borderId="0" xfId="0" applyNumberFormat="1" applyFont="1" applyFill="1" applyBorder="1" applyProtection="1">
      <protection locked="0"/>
    </xf>
    <xf numFmtId="0" fontId="27" fillId="4" borderId="0" xfId="0" applyFont="1" applyFill="1" applyBorder="1" applyProtection="1">
      <protection locked="0"/>
    </xf>
    <xf numFmtId="0" fontId="29" fillId="4" borderId="0" xfId="0" applyFont="1" applyFill="1" applyBorder="1" applyProtection="1">
      <protection locked="0"/>
    </xf>
    <xf numFmtId="9" fontId="28" fillId="4" borderId="0" xfId="3" applyFont="1" applyFill="1" applyBorder="1" applyProtection="1">
      <protection locked="0"/>
    </xf>
    <xf numFmtId="44" fontId="28" fillId="4" borderId="0" xfId="2" applyFont="1" applyFill="1" applyBorder="1" applyProtection="1">
      <protection locked="0"/>
    </xf>
    <xf numFmtId="0" fontId="27" fillId="4" borderId="18" xfId="0" applyFont="1" applyFill="1" applyBorder="1" applyProtection="1">
      <protection locked="0"/>
    </xf>
    <xf numFmtId="0" fontId="27" fillId="4" borderId="40" xfId="0" applyFont="1" applyFill="1" applyBorder="1" applyProtection="1">
      <protection locked="0"/>
    </xf>
    <xf numFmtId="44" fontId="27" fillId="4" borderId="31" xfId="2" applyFont="1" applyFill="1" applyBorder="1" applyProtection="1">
      <protection locked="0"/>
    </xf>
    <xf numFmtId="0" fontId="27" fillId="4" borderId="37" xfId="0" applyFont="1" applyFill="1" applyBorder="1" applyProtection="1">
      <protection locked="0"/>
    </xf>
    <xf numFmtId="0" fontId="18" fillId="4" borderId="0" xfId="0" applyFont="1" applyFill="1" applyBorder="1" applyProtection="1">
      <protection locked="0"/>
    </xf>
    <xf numFmtId="9" fontId="27" fillId="4" borderId="0" xfId="3" applyFont="1" applyFill="1" applyBorder="1" applyAlignment="1" applyProtection="1">
      <alignment horizontal="right"/>
      <protection locked="0"/>
    </xf>
    <xf numFmtId="44" fontId="27" fillId="4" borderId="33" xfId="2" applyFont="1" applyFill="1" applyBorder="1" applyProtection="1">
      <protection locked="0"/>
    </xf>
    <xf numFmtId="9" fontId="18" fillId="4" borderId="0" xfId="3" applyFont="1" applyFill="1" applyBorder="1" applyAlignment="1" applyProtection="1">
      <alignment horizontal="right"/>
      <protection locked="0"/>
    </xf>
    <xf numFmtId="44" fontId="27" fillId="4" borderId="28" xfId="2" applyFont="1" applyFill="1" applyBorder="1" applyProtection="1">
      <protection locked="0"/>
    </xf>
    <xf numFmtId="44" fontId="27" fillId="4" borderId="41" xfId="2" applyFont="1" applyFill="1" applyBorder="1" applyProtection="1">
      <protection locked="0"/>
    </xf>
    <xf numFmtId="44" fontId="18" fillId="4" borderId="28" xfId="2" applyFont="1" applyFill="1" applyBorder="1" applyProtection="1">
      <protection locked="0"/>
    </xf>
    <xf numFmtId="44" fontId="18" fillId="4" borderId="0" xfId="2" applyFont="1" applyFill="1" applyBorder="1" applyAlignment="1" applyProtection="1">
      <alignment horizontal="right"/>
      <protection locked="0"/>
    </xf>
    <xf numFmtId="0" fontId="30" fillId="4" borderId="37" xfId="0" applyFont="1" applyFill="1" applyBorder="1" applyAlignment="1" applyProtection="1">
      <alignment horizontal="left"/>
      <protection locked="0"/>
    </xf>
    <xf numFmtId="0" fontId="31" fillId="4" borderId="0" xfId="0" applyFont="1" applyFill="1" applyBorder="1" applyProtection="1">
      <protection locked="0"/>
    </xf>
    <xf numFmtId="0" fontId="32" fillId="4" borderId="0" xfId="0" applyFont="1" applyFill="1" applyBorder="1" applyAlignment="1" applyProtection="1">
      <alignment horizontal="left"/>
      <protection locked="0"/>
    </xf>
    <xf numFmtId="0" fontId="27" fillId="4" borderId="37" xfId="0" applyFont="1" applyFill="1" applyBorder="1" applyAlignment="1" applyProtection="1">
      <alignment horizontal="left"/>
      <protection locked="0"/>
    </xf>
    <xf numFmtId="0" fontId="27" fillId="4" borderId="16" xfId="0" applyFont="1" applyFill="1" applyBorder="1" applyProtection="1">
      <protection locked="0"/>
    </xf>
    <xf numFmtId="0" fontId="27" fillId="4" borderId="28" xfId="0" applyFont="1" applyFill="1" applyBorder="1" applyProtection="1">
      <protection locked="0"/>
    </xf>
    <xf numFmtId="9" fontId="27" fillId="4" borderId="40" xfId="3" applyFont="1" applyFill="1" applyBorder="1" applyAlignment="1" applyProtection="1">
      <alignment horizontal="left"/>
      <protection locked="0"/>
    </xf>
    <xf numFmtId="9" fontId="27" fillId="4" borderId="0" xfId="3" applyFont="1" applyFill="1" applyBorder="1" applyAlignment="1" applyProtection="1">
      <alignment horizontal="left"/>
      <protection locked="0"/>
    </xf>
    <xf numFmtId="9" fontId="27" fillId="4" borderId="28" xfId="3" applyFont="1" applyFill="1" applyBorder="1" applyAlignment="1" applyProtection="1">
      <alignment horizontal="left"/>
      <protection locked="0"/>
    </xf>
    <xf numFmtId="0" fontId="27" fillId="4" borderId="40" xfId="0" applyFont="1" applyFill="1" applyBorder="1" applyAlignment="1" applyProtection="1">
      <alignment horizontal="right"/>
      <protection locked="0"/>
    </xf>
    <xf numFmtId="0" fontId="0" fillId="0" borderId="28" xfId="0" applyBorder="1"/>
    <xf numFmtId="0" fontId="29" fillId="4" borderId="28" xfId="0" applyFont="1" applyFill="1" applyBorder="1" applyProtection="1">
      <protection locked="0"/>
    </xf>
    <xf numFmtId="0" fontId="0" fillId="0" borderId="40" xfId="0" applyBorder="1"/>
    <xf numFmtId="0" fontId="0" fillId="0" borderId="0" xfId="0" applyBorder="1"/>
    <xf numFmtId="0" fontId="0" fillId="0" borderId="41" xfId="0" applyBorder="1"/>
    <xf numFmtId="0" fontId="8" fillId="0" borderId="37" xfId="1" applyBorder="1" applyAlignment="1" applyProtection="1"/>
    <xf numFmtId="164" fontId="0" fillId="0" borderId="0" xfId="0" applyNumberFormat="1" applyBorder="1"/>
    <xf numFmtId="0" fontId="33" fillId="0" borderId="41" xfId="0" applyFont="1" applyBorder="1" applyAlignment="1">
      <alignment horizontal="right"/>
    </xf>
    <xf numFmtId="0" fontId="34" fillId="0" borderId="41" xfId="0" applyFont="1" applyBorder="1" applyAlignment="1">
      <alignment horizontal="right"/>
    </xf>
    <xf numFmtId="164" fontId="33" fillId="0" borderId="0" xfId="0" applyNumberFormat="1" applyFont="1" applyAlignment="1">
      <alignment horizontal="left"/>
    </xf>
    <xf numFmtId="0" fontId="33" fillId="0" borderId="0" xfId="0" applyFont="1"/>
    <xf numFmtId="164" fontId="34" fillId="0" borderId="0" xfId="0" applyNumberFormat="1" applyFont="1" applyAlignment="1">
      <alignment horizontal="left"/>
    </xf>
    <xf numFmtId="49" fontId="9" fillId="0" borderId="8" xfId="1" applyNumberFormat="1" applyFont="1" applyBorder="1" applyAlignment="1" applyProtection="1">
      <protection locked="0"/>
    </xf>
    <xf numFmtId="168" fontId="0" fillId="0" borderId="8" xfId="0" applyNumberFormat="1" applyBorder="1" applyAlignment="1" applyProtection="1">
      <alignment horizontal="left"/>
      <protection locked="0"/>
    </xf>
    <xf numFmtId="0" fontId="5" fillId="0" borderId="35" xfId="0" applyFont="1" applyFill="1" applyBorder="1"/>
    <xf numFmtId="168" fontId="0" fillId="0" borderId="0" xfId="0" applyNumberFormat="1" applyAlignment="1">
      <alignment horizontal="right"/>
    </xf>
    <xf numFmtId="164" fontId="0" fillId="0" borderId="27" xfId="0" applyNumberFormat="1" applyBorder="1"/>
    <xf numFmtId="165" fontId="8" fillId="0" borderId="7" xfId="1" applyNumberFormat="1" applyBorder="1" applyAlignment="1" applyProtection="1">
      <protection locked="0"/>
    </xf>
    <xf numFmtId="49" fontId="10" fillId="0" borderId="7" xfId="1" applyNumberFormat="1" applyFont="1" applyBorder="1" applyAlignment="1" applyProtection="1">
      <alignment horizontal="center"/>
    </xf>
    <xf numFmtId="0" fontId="0" fillId="0" borderId="24" xfId="0" applyBorder="1" applyProtection="1">
      <protection locked="0"/>
    </xf>
    <xf numFmtId="168" fontId="0" fillId="0" borderId="22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7" xfId="0" applyBorder="1" applyAlignment="1">
      <alignment horizontal="left"/>
    </xf>
    <xf numFmtId="164" fontId="0" fillId="0" borderId="20" xfId="0" applyNumberFormat="1" applyBorder="1" applyAlignment="1">
      <alignment horizontal="right"/>
    </xf>
    <xf numFmtId="0" fontId="35" fillId="0" borderId="11" xfId="0" applyFont="1" applyBorder="1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707424</xdr:colOff>
      <xdr:row>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82197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blocked::http://www.connectivitypoint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showGridLines="0" tabSelected="1" topLeftCell="A10" zoomScaleNormal="100" workbookViewId="0">
      <selection activeCell="A24" sqref="A24"/>
    </sheetView>
  </sheetViews>
  <sheetFormatPr defaultRowHeight="15" x14ac:dyDescent="0.25"/>
  <cols>
    <col min="1" max="1" width="18.7109375" customWidth="1"/>
    <col min="2" max="2" width="15.28515625" customWidth="1"/>
    <col min="3" max="3" width="53.42578125" customWidth="1"/>
    <col min="4" max="4" width="5.5703125" customWidth="1"/>
    <col min="5" max="5" width="9" customWidth="1"/>
    <col min="6" max="6" width="11.140625" customWidth="1"/>
    <col min="8" max="8" width="10.140625" bestFit="1" customWidth="1"/>
  </cols>
  <sheetData>
    <row r="2" spans="1:8" x14ac:dyDescent="0.25">
      <c r="D2" s="136">
        <f>'Customer Information'!B13</f>
        <v>41663</v>
      </c>
      <c r="E2" s="137"/>
      <c r="F2" s="137"/>
    </row>
    <row r="5" spans="1:8" x14ac:dyDescent="0.25">
      <c r="H5" s="120"/>
    </row>
    <row r="6" spans="1:8" ht="21" x14ac:dyDescent="0.35">
      <c r="A6" s="138" t="s">
        <v>125</v>
      </c>
      <c r="B6" s="138"/>
      <c r="C6" s="51" t="s">
        <v>188</v>
      </c>
    </row>
    <row r="7" spans="1:8" x14ac:dyDescent="0.25">
      <c r="E7" s="50"/>
    </row>
    <row r="8" spans="1:8" x14ac:dyDescent="0.25">
      <c r="A8" t="s">
        <v>80</v>
      </c>
      <c r="B8" t="str">
        <f>'Customer Information'!B19</f>
        <v>David Cimino</v>
      </c>
      <c r="C8" s="1" t="s">
        <v>124</v>
      </c>
      <c r="D8" t="str">
        <f>'Customer Information'!D7</f>
        <v>1000 Riverside Street Association</v>
      </c>
    </row>
    <row r="9" spans="1:8" x14ac:dyDescent="0.25">
      <c r="B9" t="str">
        <f>'Customer Information'!B20</f>
        <v>Project Manager</v>
      </c>
      <c r="D9" t="str">
        <f>'Customer Information'!D8</f>
        <v>1000 Riverside Street</v>
      </c>
    </row>
    <row r="10" spans="1:8" x14ac:dyDescent="0.25">
      <c r="B10" t="str">
        <f>'Customer Information'!B7</f>
        <v>Stroudwater Construction</v>
      </c>
      <c r="D10" t="str">
        <f>'Customer Information'!D9</f>
        <v>Portland</v>
      </c>
    </row>
    <row r="11" spans="1:8" x14ac:dyDescent="0.25">
      <c r="B11" t="str">
        <f>'Customer Information'!B8</f>
        <v>96 Ocean Street</v>
      </c>
      <c r="D11" t="str">
        <f>'Customer Information'!D10</f>
        <v>Maine     04103</v>
      </c>
    </row>
    <row r="12" spans="1:8" x14ac:dyDescent="0.25">
      <c r="B12" t="str">
        <f>'Customer Information'!B10</f>
        <v>South Portland</v>
      </c>
    </row>
    <row r="13" spans="1:8" x14ac:dyDescent="0.25">
      <c r="B13" t="str">
        <f>'Customer Information'!B11</f>
        <v>Maine    04106</v>
      </c>
    </row>
    <row r="14" spans="1:8" ht="14.25" customHeight="1" thickBot="1" x14ac:dyDescent="0.3">
      <c r="B14" s="113" t="str">
        <f>'Customer Information'!B12</f>
        <v xml:space="preserve"> </v>
      </c>
    </row>
    <row r="15" spans="1:8" ht="28.5" customHeight="1" thickBot="1" x14ac:dyDescent="0.3">
      <c r="A15" s="5" t="s">
        <v>6</v>
      </c>
      <c r="B15" s="6" t="s">
        <v>0</v>
      </c>
      <c r="C15" s="6" t="s">
        <v>1</v>
      </c>
      <c r="D15" s="6" t="s">
        <v>2</v>
      </c>
      <c r="E15" s="131" t="s">
        <v>5</v>
      </c>
      <c r="F15" s="7" t="s">
        <v>3</v>
      </c>
      <c r="G15" s="3" t="s">
        <v>4</v>
      </c>
      <c r="H15" s="3" t="s">
        <v>3</v>
      </c>
    </row>
    <row r="16" spans="1:8" ht="15.75" thickBot="1" x14ac:dyDescent="0.3">
      <c r="A16" s="139" t="s">
        <v>185</v>
      </c>
      <c r="B16" s="140"/>
      <c r="C16" s="140"/>
      <c r="D16" s="140"/>
      <c r="E16" s="141"/>
      <c r="F16" s="142"/>
      <c r="G16" s="130"/>
      <c r="H16" s="11">
        <f t="shared" ref="H16:H36" si="0">G16*D16</f>
        <v>0</v>
      </c>
    </row>
    <row r="17" spans="1:8" x14ac:dyDescent="0.25">
      <c r="A17" s="127" t="s">
        <v>200</v>
      </c>
      <c r="B17" s="121" t="s">
        <v>163</v>
      </c>
      <c r="C17" s="127" t="s">
        <v>176</v>
      </c>
      <c r="D17" s="121">
        <v>1</v>
      </c>
      <c r="E17" s="9">
        <f t="shared" ref="E17:E31" si="1">G17*$H$40</f>
        <v>773.61249999999995</v>
      </c>
      <c r="F17" s="10">
        <f>E17*D17</f>
        <v>773.61249999999995</v>
      </c>
      <c r="G17" s="130">
        <v>618.89</v>
      </c>
      <c r="H17" s="11">
        <f>G17*D17</f>
        <v>618.89</v>
      </c>
    </row>
    <row r="18" spans="1:8" x14ac:dyDescent="0.25">
      <c r="A18" s="127" t="s">
        <v>160</v>
      </c>
      <c r="B18" s="121" t="s">
        <v>161</v>
      </c>
      <c r="C18" s="127" t="s">
        <v>162</v>
      </c>
      <c r="D18" s="121">
        <v>2</v>
      </c>
      <c r="E18" s="9">
        <f t="shared" si="1"/>
        <v>237.5</v>
      </c>
      <c r="F18" s="10">
        <f>E18*D18</f>
        <v>475</v>
      </c>
      <c r="G18" s="130">
        <v>190</v>
      </c>
      <c r="H18" s="11">
        <f t="shared" si="0"/>
        <v>380</v>
      </c>
    </row>
    <row r="19" spans="1:8" x14ac:dyDescent="0.25">
      <c r="A19" s="124" t="s">
        <v>208</v>
      </c>
      <c r="B19" s="121" t="s">
        <v>163</v>
      </c>
      <c r="C19" s="127" t="s">
        <v>164</v>
      </c>
      <c r="D19" s="121">
        <v>11</v>
      </c>
      <c r="E19" s="9">
        <f t="shared" si="1"/>
        <v>74.987499999999997</v>
      </c>
      <c r="F19" s="10">
        <f t="shared" ref="F19:F28" si="2">E19*D19</f>
        <v>824.86249999999995</v>
      </c>
      <c r="G19" s="130">
        <v>59.99</v>
      </c>
      <c r="H19" s="11">
        <f t="shared" ref="H19:H28" si="3">G19*D19</f>
        <v>659.89</v>
      </c>
    </row>
    <row r="20" spans="1:8" x14ac:dyDescent="0.25">
      <c r="A20" s="124" t="s">
        <v>165</v>
      </c>
      <c r="B20" s="121" t="s">
        <v>163</v>
      </c>
      <c r="C20" s="127" t="s">
        <v>193</v>
      </c>
      <c r="D20" s="121">
        <v>7</v>
      </c>
      <c r="E20" s="9">
        <f t="shared" si="1"/>
        <v>42.5</v>
      </c>
      <c r="F20" s="10">
        <f t="shared" si="2"/>
        <v>297.5</v>
      </c>
      <c r="G20" s="130">
        <v>34</v>
      </c>
      <c r="H20" s="11">
        <f t="shared" si="3"/>
        <v>238</v>
      </c>
    </row>
    <row r="21" spans="1:8" x14ac:dyDescent="0.25">
      <c r="A21" s="124" t="s">
        <v>166</v>
      </c>
      <c r="B21" s="121" t="s">
        <v>163</v>
      </c>
      <c r="C21" s="127" t="s">
        <v>167</v>
      </c>
      <c r="D21" s="121">
        <v>7</v>
      </c>
      <c r="E21" s="9">
        <f t="shared" si="1"/>
        <v>31.25</v>
      </c>
      <c r="F21" s="10">
        <f t="shared" si="2"/>
        <v>218.75</v>
      </c>
      <c r="G21" s="130">
        <v>25</v>
      </c>
      <c r="H21" s="11">
        <f t="shared" si="3"/>
        <v>175</v>
      </c>
    </row>
    <row r="22" spans="1:8" x14ac:dyDescent="0.25">
      <c r="A22" s="125" t="s">
        <v>170</v>
      </c>
      <c r="B22" s="122" t="s">
        <v>163</v>
      </c>
      <c r="C22" s="128" t="s">
        <v>171</v>
      </c>
      <c r="D22" s="122">
        <v>12</v>
      </c>
      <c r="E22" s="9">
        <f t="shared" si="1"/>
        <v>41.849999999999994</v>
      </c>
      <c r="F22" s="10">
        <f t="shared" si="2"/>
        <v>502.19999999999993</v>
      </c>
      <c r="G22" s="130">
        <v>33.479999999999997</v>
      </c>
      <c r="H22" s="11">
        <f t="shared" si="3"/>
        <v>401.76</v>
      </c>
    </row>
    <row r="23" spans="1:8" x14ac:dyDescent="0.25">
      <c r="A23" s="125" t="s">
        <v>172</v>
      </c>
      <c r="B23" s="122" t="s">
        <v>175</v>
      </c>
      <c r="C23" s="128" t="s">
        <v>173</v>
      </c>
      <c r="D23" s="122">
        <v>1</v>
      </c>
      <c r="E23" s="9">
        <f t="shared" si="1"/>
        <v>176.97500000000002</v>
      </c>
      <c r="F23" s="10">
        <f t="shared" si="2"/>
        <v>176.97500000000002</v>
      </c>
      <c r="G23" s="130">
        <v>141.58000000000001</v>
      </c>
      <c r="H23" s="11">
        <f t="shared" si="3"/>
        <v>141.58000000000001</v>
      </c>
    </row>
    <row r="24" spans="1:8" x14ac:dyDescent="0.25">
      <c r="A24" s="125" t="s">
        <v>209</v>
      </c>
      <c r="B24" s="122" t="s">
        <v>163</v>
      </c>
      <c r="C24" s="128" t="s">
        <v>174</v>
      </c>
      <c r="D24" s="122">
        <v>5</v>
      </c>
      <c r="E24" s="9">
        <f t="shared" si="1"/>
        <v>8.6875</v>
      </c>
      <c r="F24" s="10">
        <f t="shared" si="2"/>
        <v>43.4375</v>
      </c>
      <c r="G24" s="130">
        <v>6.95</v>
      </c>
      <c r="H24" s="11">
        <f t="shared" si="3"/>
        <v>34.75</v>
      </c>
    </row>
    <row r="25" spans="1:8" x14ac:dyDescent="0.25">
      <c r="A25" s="125" t="s">
        <v>198</v>
      </c>
      <c r="B25" s="122" t="s">
        <v>163</v>
      </c>
      <c r="C25" s="128" t="s">
        <v>190</v>
      </c>
      <c r="D25" s="122">
        <v>1</v>
      </c>
      <c r="E25" s="9">
        <f t="shared" si="1"/>
        <v>57.487500000000004</v>
      </c>
      <c r="F25" s="10">
        <f t="shared" si="2"/>
        <v>57.487500000000004</v>
      </c>
      <c r="G25" s="130">
        <v>45.99</v>
      </c>
      <c r="H25" s="11">
        <f t="shared" si="3"/>
        <v>45.99</v>
      </c>
    </row>
    <row r="26" spans="1:8" x14ac:dyDescent="0.25">
      <c r="A26" s="125" t="s">
        <v>196</v>
      </c>
      <c r="B26" s="122" t="s">
        <v>197</v>
      </c>
      <c r="C26" s="128" t="s">
        <v>191</v>
      </c>
      <c r="D26" s="122">
        <v>1</v>
      </c>
      <c r="E26" s="9">
        <f t="shared" si="1"/>
        <v>19.987500000000001</v>
      </c>
      <c r="F26" s="10">
        <f t="shared" si="2"/>
        <v>19.987500000000001</v>
      </c>
      <c r="G26" s="130">
        <v>15.99</v>
      </c>
      <c r="H26" s="11">
        <f t="shared" si="3"/>
        <v>15.99</v>
      </c>
    </row>
    <row r="27" spans="1:8" x14ac:dyDescent="0.25">
      <c r="A27" s="125" t="s">
        <v>194</v>
      </c>
      <c r="B27" s="122" t="s">
        <v>195</v>
      </c>
      <c r="C27" s="128" t="s">
        <v>192</v>
      </c>
      <c r="D27" s="122">
        <v>1</v>
      </c>
      <c r="E27" s="9">
        <f t="shared" si="1"/>
        <v>19.987500000000001</v>
      </c>
      <c r="F27" s="10">
        <f t="shared" ref="F27" si="4">E27*D27</f>
        <v>19.987500000000001</v>
      </c>
      <c r="G27" s="130">
        <v>15.99</v>
      </c>
      <c r="H27" s="11">
        <f t="shared" ref="H27" si="5">G27*D27</f>
        <v>15.99</v>
      </c>
    </row>
    <row r="28" spans="1:8" x14ac:dyDescent="0.25">
      <c r="A28" s="125" t="s">
        <v>177</v>
      </c>
      <c r="B28" s="122" t="s">
        <v>163</v>
      </c>
      <c r="C28" s="128" t="s">
        <v>178</v>
      </c>
      <c r="D28" s="122">
        <v>5</v>
      </c>
      <c r="E28" s="9">
        <f t="shared" si="1"/>
        <v>152.4375</v>
      </c>
      <c r="F28" s="10">
        <f t="shared" si="2"/>
        <v>762.1875</v>
      </c>
      <c r="G28" s="130">
        <v>121.95</v>
      </c>
      <c r="H28" s="11">
        <f t="shared" si="3"/>
        <v>609.75</v>
      </c>
    </row>
    <row r="29" spans="1:8" x14ac:dyDescent="0.25">
      <c r="A29" s="125" t="s">
        <v>179</v>
      </c>
      <c r="B29" s="122" t="s">
        <v>199</v>
      </c>
      <c r="C29" s="128" t="s">
        <v>180</v>
      </c>
      <c r="D29" s="122">
        <v>1</v>
      </c>
      <c r="E29" s="9">
        <f t="shared" si="1"/>
        <v>57.65</v>
      </c>
      <c r="F29" s="10">
        <f t="shared" ref="F29:F31" si="6">E29*D29</f>
        <v>57.65</v>
      </c>
      <c r="G29" s="130">
        <v>46.12</v>
      </c>
      <c r="H29" s="11">
        <f t="shared" ref="H29:H31" si="7">G29*D29</f>
        <v>46.12</v>
      </c>
    </row>
    <row r="30" spans="1:8" x14ac:dyDescent="0.25">
      <c r="A30" s="125" t="s">
        <v>181</v>
      </c>
      <c r="B30" s="122" t="s">
        <v>163</v>
      </c>
      <c r="C30" s="128" t="s">
        <v>182</v>
      </c>
      <c r="D30" s="122">
        <v>2</v>
      </c>
      <c r="E30" s="9">
        <f t="shared" si="1"/>
        <v>83.337500000000006</v>
      </c>
      <c r="F30" s="10">
        <f t="shared" si="6"/>
        <v>166.67500000000001</v>
      </c>
      <c r="G30" s="130">
        <v>66.67</v>
      </c>
      <c r="H30" s="11">
        <f t="shared" si="7"/>
        <v>133.34</v>
      </c>
    </row>
    <row r="31" spans="1:8" ht="15.75" thickBot="1" x14ac:dyDescent="0.3">
      <c r="A31" s="125" t="s">
        <v>183</v>
      </c>
      <c r="B31" s="122" t="s">
        <v>163</v>
      </c>
      <c r="C31" s="128" t="s">
        <v>184</v>
      </c>
      <c r="D31" s="122">
        <v>4</v>
      </c>
      <c r="E31" s="9">
        <f t="shared" si="1"/>
        <v>45.837500000000006</v>
      </c>
      <c r="F31" s="10">
        <f t="shared" si="6"/>
        <v>183.35000000000002</v>
      </c>
      <c r="G31" s="130">
        <v>36.67</v>
      </c>
      <c r="H31" s="11">
        <f t="shared" si="7"/>
        <v>146.68</v>
      </c>
    </row>
    <row r="32" spans="1:8" ht="15.75" thickBot="1" x14ac:dyDescent="0.3">
      <c r="A32" s="143" t="s">
        <v>9</v>
      </c>
      <c r="B32" s="141"/>
      <c r="C32" s="141"/>
      <c r="D32" s="141"/>
      <c r="E32" s="141"/>
      <c r="F32" s="142"/>
      <c r="G32" s="130"/>
      <c r="H32" s="11">
        <f t="shared" si="0"/>
        <v>0</v>
      </c>
    </row>
    <row r="33" spans="1:8" x14ac:dyDescent="0.25">
      <c r="A33" s="124"/>
      <c r="B33" s="121" t="s">
        <v>159</v>
      </c>
      <c r="C33" s="127" t="s">
        <v>186</v>
      </c>
      <c r="D33" s="121">
        <v>3</v>
      </c>
      <c r="E33" s="9">
        <f>G33*$H$40</f>
        <v>325</v>
      </c>
      <c r="F33" s="10">
        <f t="shared" ref="F33:F36" si="8">E33*D33</f>
        <v>975</v>
      </c>
      <c r="G33" s="130">
        <v>260</v>
      </c>
      <c r="H33" s="11">
        <f t="shared" si="0"/>
        <v>780</v>
      </c>
    </row>
    <row r="34" spans="1:8" x14ac:dyDescent="0.25">
      <c r="A34" s="124"/>
      <c r="B34" s="121"/>
      <c r="C34" s="127" t="s">
        <v>187</v>
      </c>
      <c r="D34" s="121">
        <v>1</v>
      </c>
      <c r="E34" s="9">
        <f>G34*$H$40</f>
        <v>196.25</v>
      </c>
      <c r="F34" s="10">
        <f t="shared" ref="F34" si="9">E34*D34</f>
        <v>196.25</v>
      </c>
      <c r="G34" s="130">
        <v>157</v>
      </c>
      <c r="H34" s="11">
        <f t="shared" ref="H34" si="10">G34*D34</f>
        <v>157</v>
      </c>
    </row>
    <row r="35" spans="1:8" x14ac:dyDescent="0.25">
      <c r="A35" s="124"/>
      <c r="B35" s="121"/>
      <c r="C35" s="127"/>
      <c r="D35" s="121"/>
      <c r="E35" s="9">
        <f>G35*$H$40</f>
        <v>0</v>
      </c>
      <c r="F35" s="10">
        <f t="shared" si="8"/>
        <v>0</v>
      </c>
      <c r="G35" s="130"/>
      <c r="H35" s="11">
        <f t="shared" si="0"/>
        <v>0</v>
      </c>
    </row>
    <row r="36" spans="1:8" ht="15.75" thickBot="1" x14ac:dyDescent="0.3">
      <c r="A36" s="126"/>
      <c r="B36" s="123"/>
      <c r="C36" s="129"/>
      <c r="D36" s="123"/>
      <c r="E36" s="114">
        <f>G36*$H$40</f>
        <v>0</v>
      </c>
      <c r="F36" s="10">
        <f t="shared" si="8"/>
        <v>0</v>
      </c>
      <c r="G36" s="130"/>
      <c r="H36" s="11">
        <f t="shared" si="0"/>
        <v>0</v>
      </c>
    </row>
    <row r="37" spans="1:8" x14ac:dyDescent="0.25">
      <c r="C37" s="144" t="s">
        <v>10</v>
      </c>
      <c r="D37" s="145"/>
      <c r="E37" s="145"/>
      <c r="F37" s="12">
        <f>SUM(F16:F36)</f>
        <v>5750.9125000000004</v>
      </c>
      <c r="G37" s="130"/>
      <c r="H37" s="11">
        <f>SUM(H16:H36)</f>
        <v>4600.7299999999996</v>
      </c>
    </row>
    <row r="38" spans="1:8" x14ac:dyDescent="0.25">
      <c r="B38" s="105" t="s">
        <v>152</v>
      </c>
      <c r="C38" s="108" t="s">
        <v>151</v>
      </c>
      <c r="D38" s="133"/>
      <c r="E38" s="135" t="s">
        <v>11</v>
      </c>
      <c r="F38" s="13">
        <f>Labor!G45*65</f>
        <v>10790</v>
      </c>
      <c r="G38" s="130"/>
      <c r="H38" s="11">
        <f>Labor!G45*40</f>
        <v>6640</v>
      </c>
    </row>
    <row r="39" spans="1:8" x14ac:dyDescent="0.25">
      <c r="B39" s="106" t="s">
        <v>149</v>
      </c>
      <c r="C39" s="109">
        <v>19.95</v>
      </c>
      <c r="E39" s="133" t="s">
        <v>12</v>
      </c>
      <c r="F39" s="13">
        <f>SUM(F37:F38)</f>
        <v>16540.912499999999</v>
      </c>
      <c r="G39" s="130"/>
      <c r="H39" s="11">
        <f>SUM(H37:H38)</f>
        <v>11240.73</v>
      </c>
    </row>
    <row r="40" spans="1:8" x14ac:dyDescent="0.25">
      <c r="B40" s="106" t="s">
        <v>189</v>
      </c>
      <c r="C40" s="109">
        <v>20</v>
      </c>
      <c r="E40" s="133" t="s">
        <v>13</v>
      </c>
      <c r="F40" s="13">
        <f>F37*3%</f>
        <v>172.52737500000001</v>
      </c>
      <c r="G40" s="15" t="s">
        <v>77</v>
      </c>
      <c r="H40" s="16">
        <v>1.25</v>
      </c>
    </row>
    <row r="41" spans="1:8" x14ac:dyDescent="0.25">
      <c r="B41" s="106" t="s">
        <v>150</v>
      </c>
      <c r="C41" s="109">
        <v>23</v>
      </c>
      <c r="E41" s="133" t="s">
        <v>14</v>
      </c>
      <c r="F41" s="13"/>
      <c r="G41" s="15" t="s">
        <v>78</v>
      </c>
      <c r="H41" s="17">
        <f>H42/F39</f>
        <v>0.32042866437991252</v>
      </c>
    </row>
    <row r="42" spans="1:8" ht="15.75" thickBot="1" x14ac:dyDescent="0.3">
      <c r="B42" s="105" t="s">
        <v>153</v>
      </c>
      <c r="C42" s="107">
        <f>SUM(C39:C41)</f>
        <v>62.95</v>
      </c>
      <c r="D42" s="134"/>
      <c r="E42" s="133" t="s">
        <v>3</v>
      </c>
      <c r="F42" s="14">
        <f>SUM(F39:F41)</f>
        <v>16713.439875</v>
      </c>
      <c r="G42" s="15" t="s">
        <v>79</v>
      </c>
      <c r="H42" s="11">
        <f>F39-H39</f>
        <v>5300.182499999999</v>
      </c>
    </row>
    <row r="43" spans="1:8" x14ac:dyDescent="0.25">
      <c r="D43" s="52"/>
      <c r="E43" s="53"/>
      <c r="F43" s="104"/>
      <c r="G43" s="104"/>
      <c r="H43" s="104"/>
    </row>
    <row r="44" spans="1:8" x14ac:dyDescent="0.25">
      <c r="B44" s="53" t="s">
        <v>155</v>
      </c>
      <c r="C44" t="s">
        <v>154</v>
      </c>
      <c r="D44" s="52"/>
      <c r="E44" s="53"/>
      <c r="F44" s="104"/>
      <c r="G44" s="104"/>
      <c r="H44" s="104"/>
    </row>
    <row r="45" spans="1:8" ht="15.75" x14ac:dyDescent="0.3">
      <c r="A45" s="54" t="s">
        <v>126</v>
      </c>
      <c r="B45" s="55"/>
      <c r="C45" s="56"/>
      <c r="D45" s="56"/>
      <c r="E45" s="57"/>
      <c r="F45" s="58"/>
      <c r="G45" s="59"/>
    </row>
    <row r="46" spans="1:8" ht="15.75" x14ac:dyDescent="0.3">
      <c r="A46" s="60" t="s">
        <v>134</v>
      </c>
      <c r="B46" s="61"/>
      <c r="C46" s="62"/>
      <c r="D46" s="63"/>
      <c r="E46" s="64"/>
      <c r="F46" s="65"/>
      <c r="G46" s="66"/>
    </row>
    <row r="47" spans="1:8" x14ac:dyDescent="0.25">
      <c r="A47" s="67" t="s">
        <v>127</v>
      </c>
      <c r="B47" s="68"/>
      <c r="C47" s="68"/>
      <c r="D47" s="68"/>
      <c r="E47" s="69"/>
      <c r="F47" s="70"/>
      <c r="G47" s="70"/>
    </row>
    <row r="48" spans="1:8" x14ac:dyDescent="0.25">
      <c r="A48" s="71" t="s">
        <v>142</v>
      </c>
      <c r="B48" s="72"/>
      <c r="C48" s="72"/>
      <c r="D48" s="72"/>
      <c r="E48" s="69"/>
      <c r="F48" s="70"/>
      <c r="G48" s="70"/>
    </row>
    <row r="49" spans="1:7" x14ac:dyDescent="0.25">
      <c r="A49" s="71" t="s">
        <v>143</v>
      </c>
      <c r="B49" s="72"/>
      <c r="C49" s="72"/>
      <c r="D49" s="72"/>
      <c r="E49" s="69"/>
      <c r="F49" s="70"/>
      <c r="G49" s="70"/>
    </row>
    <row r="50" spans="1:7" x14ac:dyDescent="0.25">
      <c r="A50" s="71" t="s">
        <v>144</v>
      </c>
      <c r="B50" s="72"/>
      <c r="C50" s="72"/>
      <c r="D50" s="72"/>
      <c r="E50" s="69"/>
      <c r="F50" s="70"/>
      <c r="G50" s="70"/>
    </row>
    <row r="51" spans="1:7" x14ac:dyDescent="0.25">
      <c r="A51" s="71" t="s">
        <v>145</v>
      </c>
      <c r="B51" s="72"/>
      <c r="C51" s="72"/>
      <c r="D51" s="72"/>
      <c r="E51" s="69"/>
      <c r="F51" s="70"/>
      <c r="G51" s="70"/>
    </row>
    <row r="52" spans="1:7" x14ac:dyDescent="0.25">
      <c r="A52" s="71" t="s">
        <v>146</v>
      </c>
      <c r="B52" s="72"/>
      <c r="C52" s="72"/>
      <c r="D52" s="72"/>
      <c r="E52" s="69"/>
      <c r="F52" s="70"/>
      <c r="G52" s="70"/>
    </row>
    <row r="53" spans="1:7" x14ac:dyDescent="0.25">
      <c r="A53" s="71" t="s">
        <v>147</v>
      </c>
      <c r="B53" s="72"/>
      <c r="C53" s="72"/>
      <c r="D53" s="72"/>
      <c r="E53" s="69"/>
      <c r="F53" s="70"/>
      <c r="G53" s="70"/>
    </row>
    <row r="54" spans="1:7" x14ac:dyDescent="0.25">
      <c r="A54" s="71" t="s">
        <v>148</v>
      </c>
      <c r="B54" s="73"/>
      <c r="C54" s="73"/>
      <c r="D54" s="99"/>
      <c r="E54" s="74"/>
      <c r="F54" s="66"/>
      <c r="G54" s="75"/>
    </row>
    <row r="55" spans="1:7" x14ac:dyDescent="0.25">
      <c r="A55" s="76" t="s">
        <v>128</v>
      </c>
      <c r="B55" s="77"/>
      <c r="C55" s="97" t="s">
        <v>141</v>
      </c>
      <c r="D55" s="100"/>
      <c r="E55" s="94"/>
      <c r="F55" s="78"/>
    </row>
    <row r="56" spans="1:7" x14ac:dyDescent="0.25">
      <c r="A56" s="79" t="s">
        <v>135</v>
      </c>
      <c r="B56" s="80"/>
      <c r="C56" s="81" t="s">
        <v>129</v>
      </c>
      <c r="D56" s="98"/>
      <c r="E56" s="98"/>
      <c r="F56" s="82"/>
    </row>
    <row r="57" spans="1:7" x14ac:dyDescent="0.25">
      <c r="A57" s="79" t="s">
        <v>136</v>
      </c>
      <c r="B57" s="80"/>
      <c r="C57" s="83"/>
      <c r="D57" s="101"/>
      <c r="E57" s="59"/>
      <c r="F57" s="102"/>
    </row>
    <row r="58" spans="1:7" x14ac:dyDescent="0.25">
      <c r="A58" s="79" t="s">
        <v>137</v>
      </c>
      <c r="B58" s="72"/>
      <c r="C58" s="81" t="s">
        <v>130</v>
      </c>
      <c r="D58" s="98"/>
      <c r="E58" s="84"/>
      <c r="F58" s="82"/>
    </row>
    <row r="59" spans="1:7" x14ac:dyDescent="0.25">
      <c r="A59" s="79" t="s">
        <v>138</v>
      </c>
      <c r="B59" s="72"/>
      <c r="C59" s="81"/>
      <c r="D59" s="101"/>
      <c r="E59" s="70"/>
      <c r="F59" s="85"/>
    </row>
    <row r="60" spans="1:7" x14ac:dyDescent="0.25">
      <c r="A60" s="79" t="s">
        <v>139</v>
      </c>
      <c r="B60" s="72"/>
      <c r="C60" s="81" t="s">
        <v>131</v>
      </c>
      <c r="D60" s="98"/>
      <c r="E60" s="86"/>
      <c r="F60" s="82"/>
    </row>
    <row r="61" spans="1:7" x14ac:dyDescent="0.25">
      <c r="A61" s="103" t="s">
        <v>140</v>
      </c>
      <c r="B61" s="72"/>
      <c r="C61" s="81"/>
      <c r="D61" s="101"/>
      <c r="E61" s="87"/>
      <c r="F61" s="85"/>
    </row>
    <row r="62" spans="1:7" x14ac:dyDescent="0.25">
      <c r="A62" s="88"/>
      <c r="B62" s="89"/>
      <c r="C62" s="81" t="s">
        <v>132</v>
      </c>
      <c r="D62" s="98"/>
      <c r="E62" s="84"/>
      <c r="F62" s="82"/>
    </row>
    <row r="63" spans="1:7" ht="15.75" x14ac:dyDescent="0.3">
      <c r="A63" s="91" t="s">
        <v>133</v>
      </c>
      <c r="B63" s="89"/>
      <c r="C63" s="90"/>
      <c r="D63" s="95"/>
      <c r="E63" s="101"/>
      <c r="F63" s="85"/>
    </row>
    <row r="64" spans="1:7" x14ac:dyDescent="0.25">
      <c r="A64" s="92"/>
      <c r="B64" s="93"/>
      <c r="C64" s="93"/>
      <c r="D64" s="96"/>
      <c r="E64" s="98"/>
      <c r="F64" s="82"/>
    </row>
  </sheetData>
  <sheetProtection formatCells="0" insertColumns="0" insertRows="0" deleteRows="0"/>
  <mergeCells count="5">
    <mergeCell ref="D2:F2"/>
    <mergeCell ref="A6:B6"/>
    <mergeCell ref="A16:F16"/>
    <mergeCell ref="A32:F32"/>
    <mergeCell ref="C37:E37"/>
  </mergeCells>
  <hyperlinks>
    <hyperlink ref="A61" r:id="rId1" display="blocked::http://www.connectivitypoint.com/"/>
  </hyperlinks>
  <pageMargins left="0.7" right="0.7" top="0.75" bottom="0.75" header="0.3" footer="0.3"/>
  <pageSetup scale="87" orientation="portrait" r:id="rId2"/>
  <headerFooter>
    <oddHeader>&amp;CConfidential</oddHeader>
    <oddFooter>&amp;C&amp;"-,Bold Italic"Connectivity Point Design and Installation, LLC&amp;"-,Regular"
&amp;9 187 Washington St Auburn, ME
(207)782-0200  Fax(207)753-0200</oddFooter>
  </headerFooter>
  <rowBreaks count="1" manualBreakCount="1">
    <brk id="15" max="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5"/>
  <sheetViews>
    <sheetView topLeftCell="D31" workbookViewId="0">
      <selection activeCell="I43" sqref="I43"/>
    </sheetView>
  </sheetViews>
  <sheetFormatPr defaultRowHeight="15" x14ac:dyDescent="0.25"/>
  <cols>
    <col min="1" max="1" width="16.140625" customWidth="1"/>
    <col min="6" max="6" width="20.7109375" customWidth="1"/>
    <col min="11" max="11" width="16.28515625" customWidth="1"/>
    <col min="16" max="16" width="16.140625" customWidth="1"/>
  </cols>
  <sheetData>
    <row r="2" spans="1:19" x14ac:dyDescent="0.25">
      <c r="A2" s="8" t="s">
        <v>7</v>
      </c>
      <c r="B2" s="8"/>
      <c r="C2" s="8"/>
      <c r="D2" s="8"/>
      <c r="E2" s="8"/>
      <c r="F2" s="8" t="s">
        <v>8</v>
      </c>
      <c r="G2" s="8"/>
      <c r="H2" s="8"/>
      <c r="I2" s="8"/>
      <c r="J2" s="8"/>
      <c r="K2" s="8" t="s">
        <v>41</v>
      </c>
      <c r="P2" s="8" t="s">
        <v>56</v>
      </c>
    </row>
    <row r="3" spans="1:19" x14ac:dyDescent="0.25">
      <c r="B3" t="s">
        <v>27</v>
      </c>
      <c r="C3" t="s">
        <v>2</v>
      </c>
      <c r="D3" t="s">
        <v>3</v>
      </c>
      <c r="G3" t="s">
        <v>27</v>
      </c>
      <c r="H3" t="s">
        <v>2</v>
      </c>
      <c r="I3" t="s">
        <v>3</v>
      </c>
      <c r="L3" t="s">
        <v>27</v>
      </c>
      <c r="M3" t="s">
        <v>2</v>
      </c>
      <c r="N3" t="s">
        <v>3</v>
      </c>
      <c r="Q3" t="s">
        <v>27</v>
      </c>
      <c r="R3" t="s">
        <v>2</v>
      </c>
      <c r="S3" t="s">
        <v>3</v>
      </c>
    </row>
    <row r="4" spans="1:19" x14ac:dyDescent="0.25">
      <c r="A4" t="s">
        <v>15</v>
      </c>
      <c r="B4">
        <v>4</v>
      </c>
      <c r="D4">
        <f>B4*C4</f>
        <v>0</v>
      </c>
      <c r="F4" t="s">
        <v>28</v>
      </c>
      <c r="G4">
        <v>2</v>
      </c>
      <c r="I4">
        <f>H4*G4</f>
        <v>0</v>
      </c>
      <c r="K4" t="s">
        <v>42</v>
      </c>
      <c r="L4">
        <v>2</v>
      </c>
      <c r="N4">
        <f>M4*L4</f>
        <v>0</v>
      </c>
      <c r="P4" t="s">
        <v>22</v>
      </c>
      <c r="Q4">
        <v>8</v>
      </c>
      <c r="R4">
        <v>1</v>
      </c>
      <c r="S4">
        <f>R4*Q4</f>
        <v>8</v>
      </c>
    </row>
    <row r="5" spans="1:19" x14ac:dyDescent="0.25">
      <c r="A5" t="s">
        <v>16</v>
      </c>
      <c r="B5">
        <v>2</v>
      </c>
      <c r="D5">
        <f t="shared" ref="D5:D20" si="0">B5*C5</f>
        <v>0</v>
      </c>
      <c r="F5" t="s">
        <v>29</v>
      </c>
      <c r="G5">
        <v>3</v>
      </c>
      <c r="I5">
        <f t="shared" ref="I5:I26" si="1">H5*G5</f>
        <v>0</v>
      </c>
      <c r="K5" t="s">
        <v>43</v>
      </c>
      <c r="L5">
        <v>2</v>
      </c>
      <c r="N5">
        <f t="shared" ref="N5:N18" si="2">M5*L5</f>
        <v>0</v>
      </c>
      <c r="P5" t="s">
        <v>57</v>
      </c>
      <c r="Q5">
        <v>2</v>
      </c>
      <c r="R5">
        <v>11</v>
      </c>
      <c r="S5">
        <f t="shared" ref="S5:S21" si="3">R5*Q5</f>
        <v>22</v>
      </c>
    </row>
    <row r="6" spans="1:19" x14ac:dyDescent="0.25">
      <c r="A6" t="s">
        <v>17</v>
      </c>
      <c r="B6">
        <v>2</v>
      </c>
      <c r="D6">
        <f t="shared" si="0"/>
        <v>0</v>
      </c>
      <c r="F6" t="s">
        <v>30</v>
      </c>
      <c r="G6">
        <v>3</v>
      </c>
      <c r="I6">
        <f t="shared" si="1"/>
        <v>0</v>
      </c>
      <c r="K6" t="s">
        <v>17</v>
      </c>
      <c r="L6">
        <v>2</v>
      </c>
      <c r="N6">
        <f t="shared" si="2"/>
        <v>0</v>
      </c>
      <c r="P6" t="s">
        <v>58</v>
      </c>
      <c r="Q6">
        <v>2</v>
      </c>
      <c r="R6">
        <v>21</v>
      </c>
      <c r="S6">
        <f t="shared" si="3"/>
        <v>42</v>
      </c>
    </row>
    <row r="7" spans="1:19" x14ac:dyDescent="0.25">
      <c r="A7" t="s">
        <v>18</v>
      </c>
      <c r="B7">
        <v>2</v>
      </c>
      <c r="D7">
        <f t="shared" si="0"/>
        <v>0</v>
      </c>
      <c r="F7" t="s">
        <v>31</v>
      </c>
      <c r="G7">
        <v>4</v>
      </c>
      <c r="I7">
        <f t="shared" si="1"/>
        <v>0</v>
      </c>
      <c r="K7" t="s">
        <v>44</v>
      </c>
      <c r="L7">
        <v>2</v>
      </c>
      <c r="N7">
        <f t="shared" si="2"/>
        <v>0</v>
      </c>
      <c r="P7" t="s">
        <v>59</v>
      </c>
      <c r="Q7">
        <v>2</v>
      </c>
      <c r="S7">
        <f t="shared" si="3"/>
        <v>0</v>
      </c>
    </row>
    <row r="8" spans="1:19" x14ac:dyDescent="0.25">
      <c r="A8" t="s">
        <v>19</v>
      </c>
      <c r="B8">
        <v>2</v>
      </c>
      <c r="D8">
        <f t="shared" si="0"/>
        <v>0</v>
      </c>
      <c r="F8" t="s">
        <v>32</v>
      </c>
      <c r="G8">
        <v>2</v>
      </c>
      <c r="I8">
        <f t="shared" si="1"/>
        <v>0</v>
      </c>
      <c r="K8" t="s">
        <v>22</v>
      </c>
      <c r="L8">
        <v>3</v>
      </c>
      <c r="N8">
        <f t="shared" si="2"/>
        <v>0</v>
      </c>
      <c r="P8" t="s">
        <v>60</v>
      </c>
      <c r="Q8">
        <v>2</v>
      </c>
      <c r="R8">
        <v>6</v>
      </c>
      <c r="S8">
        <f t="shared" si="3"/>
        <v>12</v>
      </c>
    </row>
    <row r="9" spans="1:19" x14ac:dyDescent="0.25">
      <c r="A9" t="s">
        <v>20</v>
      </c>
      <c r="B9">
        <v>2</v>
      </c>
      <c r="D9">
        <f t="shared" si="0"/>
        <v>0</v>
      </c>
      <c r="F9" t="s">
        <v>33</v>
      </c>
      <c r="G9">
        <v>2</v>
      </c>
      <c r="I9">
        <f t="shared" si="1"/>
        <v>0</v>
      </c>
      <c r="K9" t="s">
        <v>24</v>
      </c>
      <c r="L9">
        <v>2</v>
      </c>
      <c r="N9">
        <f t="shared" si="2"/>
        <v>0</v>
      </c>
      <c r="P9" t="s">
        <v>61</v>
      </c>
      <c r="Q9">
        <v>2</v>
      </c>
      <c r="S9">
        <f t="shared" si="3"/>
        <v>0</v>
      </c>
    </row>
    <row r="10" spans="1:19" x14ac:dyDescent="0.25">
      <c r="A10" t="s">
        <v>21</v>
      </c>
      <c r="B10">
        <v>2</v>
      </c>
      <c r="D10">
        <f t="shared" si="0"/>
        <v>0</v>
      </c>
      <c r="F10" t="s">
        <v>34</v>
      </c>
      <c r="G10">
        <v>3</v>
      </c>
      <c r="I10">
        <f t="shared" si="1"/>
        <v>0</v>
      </c>
      <c r="K10" t="s">
        <v>25</v>
      </c>
      <c r="L10">
        <v>2</v>
      </c>
      <c r="N10">
        <f t="shared" si="2"/>
        <v>0</v>
      </c>
      <c r="P10" t="s">
        <v>63</v>
      </c>
      <c r="Q10">
        <v>2</v>
      </c>
      <c r="R10">
        <v>2</v>
      </c>
      <c r="S10">
        <f t="shared" si="3"/>
        <v>4</v>
      </c>
    </row>
    <row r="11" spans="1:19" x14ac:dyDescent="0.25">
      <c r="A11" t="s">
        <v>22</v>
      </c>
      <c r="B11">
        <v>4</v>
      </c>
      <c r="D11">
        <f t="shared" si="0"/>
        <v>0</v>
      </c>
      <c r="F11" t="s">
        <v>35</v>
      </c>
      <c r="G11">
        <v>2</v>
      </c>
      <c r="I11">
        <f t="shared" si="1"/>
        <v>0</v>
      </c>
      <c r="K11" t="s">
        <v>45</v>
      </c>
      <c r="L11">
        <v>1</v>
      </c>
      <c r="N11">
        <f t="shared" si="2"/>
        <v>0</v>
      </c>
      <c r="P11" t="s">
        <v>21</v>
      </c>
      <c r="Q11">
        <v>2</v>
      </c>
      <c r="S11">
        <f t="shared" si="3"/>
        <v>0</v>
      </c>
    </row>
    <row r="12" spans="1:19" x14ac:dyDescent="0.25">
      <c r="A12" t="s">
        <v>26</v>
      </c>
      <c r="B12">
        <v>2</v>
      </c>
      <c r="D12">
        <f t="shared" si="0"/>
        <v>0</v>
      </c>
      <c r="F12" t="s">
        <v>36</v>
      </c>
      <c r="G12">
        <v>3</v>
      </c>
      <c r="I12">
        <f t="shared" si="1"/>
        <v>0</v>
      </c>
      <c r="K12" t="s">
        <v>46</v>
      </c>
      <c r="L12">
        <v>2</v>
      </c>
      <c r="N12">
        <f t="shared" si="2"/>
        <v>0</v>
      </c>
      <c r="P12" t="s">
        <v>64</v>
      </c>
      <c r="Q12">
        <v>2</v>
      </c>
      <c r="R12">
        <v>2</v>
      </c>
      <c r="S12">
        <f t="shared" si="3"/>
        <v>4</v>
      </c>
    </row>
    <row r="13" spans="1:19" x14ac:dyDescent="0.25">
      <c r="A13" t="s">
        <v>23</v>
      </c>
      <c r="B13">
        <v>2</v>
      </c>
      <c r="D13">
        <f t="shared" si="0"/>
        <v>0</v>
      </c>
      <c r="F13" t="s">
        <v>37</v>
      </c>
      <c r="G13">
        <v>2</v>
      </c>
      <c r="I13">
        <f t="shared" si="1"/>
        <v>0</v>
      </c>
      <c r="K13" t="s">
        <v>55</v>
      </c>
      <c r="L13">
        <v>2</v>
      </c>
      <c r="N13">
        <f t="shared" si="2"/>
        <v>0</v>
      </c>
      <c r="P13" t="s">
        <v>65</v>
      </c>
      <c r="Q13">
        <v>2</v>
      </c>
      <c r="R13">
        <v>1</v>
      </c>
      <c r="S13">
        <f t="shared" si="3"/>
        <v>2</v>
      </c>
    </row>
    <row r="14" spans="1:19" x14ac:dyDescent="0.25">
      <c r="A14" t="s">
        <v>55</v>
      </c>
      <c r="B14">
        <v>2</v>
      </c>
      <c r="D14">
        <f t="shared" si="0"/>
        <v>0</v>
      </c>
      <c r="F14" t="s">
        <v>38</v>
      </c>
      <c r="G14">
        <v>2</v>
      </c>
      <c r="I14">
        <f t="shared" si="1"/>
        <v>0</v>
      </c>
      <c r="K14" t="s">
        <v>59</v>
      </c>
      <c r="L14">
        <v>2</v>
      </c>
      <c r="N14">
        <f t="shared" si="2"/>
        <v>0</v>
      </c>
      <c r="P14" t="s">
        <v>24</v>
      </c>
      <c r="Q14">
        <v>2</v>
      </c>
      <c r="R14">
        <v>1</v>
      </c>
      <c r="S14">
        <f t="shared" si="3"/>
        <v>2</v>
      </c>
    </row>
    <row r="15" spans="1:19" x14ac:dyDescent="0.25">
      <c r="A15" t="s">
        <v>24</v>
      </c>
      <c r="B15">
        <v>2</v>
      </c>
      <c r="D15">
        <f t="shared" si="0"/>
        <v>0</v>
      </c>
      <c r="F15" t="s">
        <v>24</v>
      </c>
      <c r="G15">
        <v>2</v>
      </c>
      <c r="I15">
        <f t="shared" si="1"/>
        <v>0</v>
      </c>
      <c r="K15" t="s">
        <v>61</v>
      </c>
      <c r="L15">
        <v>3</v>
      </c>
      <c r="N15">
        <f t="shared" si="2"/>
        <v>0</v>
      </c>
      <c r="P15" t="s">
        <v>25</v>
      </c>
      <c r="Q15">
        <v>2</v>
      </c>
      <c r="S15">
        <f t="shared" si="3"/>
        <v>0</v>
      </c>
    </row>
    <row r="16" spans="1:19" x14ac:dyDescent="0.25">
      <c r="A16" t="s">
        <v>25</v>
      </c>
      <c r="B16">
        <v>1</v>
      </c>
      <c r="D16">
        <f t="shared" si="0"/>
        <v>0</v>
      </c>
      <c r="F16" t="s">
        <v>54</v>
      </c>
      <c r="G16">
        <v>1</v>
      </c>
      <c r="I16">
        <f t="shared" si="1"/>
        <v>0</v>
      </c>
      <c r="K16" t="s">
        <v>62</v>
      </c>
      <c r="L16">
        <v>2</v>
      </c>
      <c r="N16">
        <f t="shared" si="2"/>
        <v>0</v>
      </c>
      <c r="P16" t="s">
        <v>66</v>
      </c>
      <c r="Q16">
        <v>2</v>
      </c>
      <c r="S16">
        <f t="shared" si="3"/>
        <v>0</v>
      </c>
    </row>
    <row r="17" spans="1:19" x14ac:dyDescent="0.25">
      <c r="A17" t="s">
        <v>47</v>
      </c>
      <c r="B17">
        <v>4</v>
      </c>
      <c r="D17">
        <f t="shared" si="0"/>
        <v>0</v>
      </c>
      <c r="F17" t="s">
        <v>39</v>
      </c>
      <c r="G17">
        <v>1</v>
      </c>
      <c r="I17">
        <f t="shared" si="1"/>
        <v>0</v>
      </c>
      <c r="K17" t="s">
        <v>63</v>
      </c>
      <c r="L17">
        <v>2</v>
      </c>
      <c r="N17">
        <f t="shared" si="2"/>
        <v>0</v>
      </c>
      <c r="S17">
        <f t="shared" si="3"/>
        <v>0</v>
      </c>
    </row>
    <row r="18" spans="1:19" x14ac:dyDescent="0.25">
      <c r="A18" t="s">
        <v>48</v>
      </c>
      <c r="B18">
        <v>4</v>
      </c>
      <c r="D18">
        <f t="shared" si="0"/>
        <v>0</v>
      </c>
      <c r="F18" t="s">
        <v>55</v>
      </c>
      <c r="G18">
        <v>2</v>
      </c>
      <c r="I18">
        <f t="shared" si="1"/>
        <v>0</v>
      </c>
      <c r="K18" t="s">
        <v>66</v>
      </c>
      <c r="L18">
        <v>2</v>
      </c>
      <c r="N18">
        <f t="shared" si="2"/>
        <v>0</v>
      </c>
      <c r="S18">
        <f t="shared" si="3"/>
        <v>0</v>
      </c>
    </row>
    <row r="19" spans="1:19" x14ac:dyDescent="0.25">
      <c r="A19" t="s">
        <v>49</v>
      </c>
      <c r="B19">
        <v>4</v>
      </c>
      <c r="D19">
        <f t="shared" si="0"/>
        <v>0</v>
      </c>
      <c r="F19" t="s">
        <v>40</v>
      </c>
      <c r="G19">
        <v>2</v>
      </c>
      <c r="I19">
        <f t="shared" si="1"/>
        <v>0</v>
      </c>
      <c r="S19">
        <f t="shared" si="3"/>
        <v>0</v>
      </c>
    </row>
    <row r="20" spans="1:19" x14ac:dyDescent="0.25">
      <c r="D20">
        <f t="shared" si="0"/>
        <v>0</v>
      </c>
      <c r="F20" t="s">
        <v>50</v>
      </c>
      <c r="G20">
        <v>4</v>
      </c>
      <c r="I20">
        <f t="shared" si="1"/>
        <v>0</v>
      </c>
      <c r="S20">
        <f t="shared" si="3"/>
        <v>0</v>
      </c>
    </row>
    <row r="21" spans="1:19" x14ac:dyDescent="0.25">
      <c r="F21" t="s">
        <v>51</v>
      </c>
      <c r="G21">
        <v>4</v>
      </c>
      <c r="I21">
        <f t="shared" si="1"/>
        <v>0</v>
      </c>
      <c r="S21">
        <f t="shared" si="3"/>
        <v>0</v>
      </c>
    </row>
    <row r="22" spans="1:19" x14ac:dyDescent="0.25">
      <c r="F22" t="s">
        <v>52</v>
      </c>
      <c r="G22">
        <v>2</v>
      </c>
      <c r="I22">
        <f t="shared" si="1"/>
        <v>0</v>
      </c>
    </row>
    <row r="23" spans="1:19" x14ac:dyDescent="0.25">
      <c r="F23" t="s">
        <v>53</v>
      </c>
      <c r="G23">
        <v>4</v>
      </c>
      <c r="I23">
        <f t="shared" si="1"/>
        <v>0</v>
      </c>
    </row>
    <row r="24" spans="1:19" x14ac:dyDescent="0.25">
      <c r="F24" t="s">
        <v>47</v>
      </c>
      <c r="G24">
        <v>4</v>
      </c>
      <c r="I24">
        <f t="shared" si="1"/>
        <v>0</v>
      </c>
    </row>
    <row r="25" spans="1:19" x14ac:dyDescent="0.25">
      <c r="F25" t="s">
        <v>48</v>
      </c>
      <c r="G25">
        <v>4</v>
      </c>
      <c r="I25">
        <f t="shared" si="1"/>
        <v>0</v>
      </c>
    </row>
    <row r="26" spans="1:19" x14ac:dyDescent="0.25">
      <c r="F26" t="s">
        <v>49</v>
      </c>
      <c r="G26">
        <v>4</v>
      </c>
      <c r="I26">
        <f t="shared" si="1"/>
        <v>0</v>
      </c>
    </row>
    <row r="34" spans="6:7" x14ac:dyDescent="0.25">
      <c r="F34" t="s">
        <v>67</v>
      </c>
      <c r="G34">
        <f>SUM(D4:D22)</f>
        <v>0</v>
      </c>
    </row>
    <row r="35" spans="6:7" x14ac:dyDescent="0.25">
      <c r="F35" t="s">
        <v>68</v>
      </c>
      <c r="G35">
        <f>SUM(I4:I28)</f>
        <v>0</v>
      </c>
    </row>
    <row r="36" spans="6:7" x14ac:dyDescent="0.25">
      <c r="F36" t="s">
        <v>69</v>
      </c>
      <c r="G36">
        <f>SUM(N4:N20)</f>
        <v>0</v>
      </c>
    </row>
    <row r="37" spans="6:7" x14ac:dyDescent="0.25">
      <c r="F37" t="s">
        <v>70</v>
      </c>
      <c r="G37">
        <f>SUM(S4:S21)</f>
        <v>96</v>
      </c>
    </row>
    <row r="39" spans="6:7" x14ac:dyDescent="0.25">
      <c r="F39" t="s">
        <v>71</v>
      </c>
      <c r="G39">
        <v>32</v>
      </c>
    </row>
    <row r="40" spans="6:7" x14ac:dyDescent="0.25">
      <c r="F40" t="s">
        <v>72</v>
      </c>
      <c r="G40">
        <v>8</v>
      </c>
    </row>
    <row r="41" spans="6:7" x14ac:dyDescent="0.25">
      <c r="F41" t="s">
        <v>73</v>
      </c>
    </row>
    <row r="42" spans="6:7" x14ac:dyDescent="0.25">
      <c r="F42" t="s">
        <v>74</v>
      </c>
      <c r="G42" s="132">
        <f>SUM(G34:G37)/12</f>
        <v>8</v>
      </c>
    </row>
    <row r="43" spans="6:7" x14ac:dyDescent="0.25">
      <c r="F43" t="s">
        <v>75</v>
      </c>
      <c r="G43">
        <v>22</v>
      </c>
    </row>
    <row r="45" spans="6:7" x14ac:dyDescent="0.25">
      <c r="F45" t="s">
        <v>76</v>
      </c>
      <c r="G45" s="132">
        <f>SUM(G34:G44)</f>
        <v>166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E10" sqref="E10"/>
    </sheetView>
  </sheetViews>
  <sheetFormatPr defaultRowHeight="15" x14ac:dyDescent="0.25"/>
  <cols>
    <col min="1" max="1" width="20.5703125" customWidth="1"/>
    <col min="2" max="2" width="35.7109375" customWidth="1"/>
    <col min="3" max="3" width="20.7109375" customWidth="1"/>
    <col min="4" max="4" width="35.7109375" customWidth="1"/>
    <col min="5" max="5" width="9.140625" customWidth="1"/>
  </cols>
  <sheetData>
    <row r="1" spans="1:4" ht="18" x14ac:dyDescent="0.25">
      <c r="A1" s="159" t="s">
        <v>81</v>
      </c>
      <c r="B1" s="160"/>
      <c r="C1" s="160"/>
      <c r="D1" s="161"/>
    </row>
    <row r="2" spans="1:4" x14ac:dyDescent="0.25">
      <c r="A2" s="162"/>
      <c r="B2" s="163"/>
      <c r="C2" s="163"/>
      <c r="D2" s="164"/>
    </row>
    <row r="3" spans="1:4" x14ac:dyDescent="0.25">
      <c r="A3" s="18" t="s">
        <v>82</v>
      </c>
      <c r="B3" s="19" t="s">
        <v>83</v>
      </c>
      <c r="C3" s="20"/>
      <c r="D3" s="21"/>
    </row>
    <row r="4" spans="1:4" x14ac:dyDescent="0.25">
      <c r="A4" s="155" t="s">
        <v>84</v>
      </c>
      <c r="B4" s="156"/>
      <c r="C4" s="151" t="s">
        <v>85</v>
      </c>
      <c r="D4" s="152"/>
    </row>
    <row r="5" spans="1:4" x14ac:dyDescent="0.25">
      <c r="A5" s="157"/>
      <c r="B5" s="158"/>
      <c r="C5" s="153"/>
      <c r="D5" s="154"/>
    </row>
    <row r="6" spans="1:4" x14ac:dyDescent="0.25">
      <c r="A6" s="165"/>
      <c r="B6" s="166"/>
      <c r="C6" s="149"/>
      <c r="D6" s="150"/>
    </row>
    <row r="7" spans="1:4" x14ac:dyDescent="0.25">
      <c r="A7" s="18" t="s">
        <v>86</v>
      </c>
      <c r="B7" s="24" t="s">
        <v>201</v>
      </c>
      <c r="C7" s="22" t="s">
        <v>123</v>
      </c>
      <c r="D7" s="26" t="s">
        <v>202</v>
      </c>
    </row>
    <row r="8" spans="1:4" x14ac:dyDescent="0.25">
      <c r="A8" s="23" t="s">
        <v>87</v>
      </c>
      <c r="B8" s="24" t="s">
        <v>203</v>
      </c>
      <c r="C8" s="25" t="s">
        <v>88</v>
      </c>
      <c r="D8" s="117" t="s">
        <v>168</v>
      </c>
    </row>
    <row r="9" spans="1:4" x14ac:dyDescent="0.25">
      <c r="A9" s="23" t="s">
        <v>89</v>
      </c>
      <c r="B9" s="24" t="s">
        <v>83</v>
      </c>
      <c r="C9" s="25" t="s">
        <v>90</v>
      </c>
      <c r="D9" s="117" t="s">
        <v>169</v>
      </c>
    </row>
    <row r="10" spans="1:4" x14ac:dyDescent="0.25">
      <c r="A10" s="23" t="s">
        <v>90</v>
      </c>
      <c r="B10" s="24" t="s">
        <v>204</v>
      </c>
      <c r="C10" s="25" t="s">
        <v>91</v>
      </c>
      <c r="D10" s="117" t="s">
        <v>207</v>
      </c>
    </row>
    <row r="11" spans="1:4" x14ac:dyDescent="0.25">
      <c r="A11" s="23" t="s">
        <v>91</v>
      </c>
      <c r="B11" s="24" t="s">
        <v>205</v>
      </c>
      <c r="C11" s="25" t="s">
        <v>92</v>
      </c>
      <c r="D11" s="118"/>
    </row>
    <row r="12" spans="1:4" x14ac:dyDescent="0.25">
      <c r="A12" s="23" t="s">
        <v>92</v>
      </c>
      <c r="B12" s="111" t="s">
        <v>83</v>
      </c>
      <c r="C12" s="25" t="s">
        <v>17</v>
      </c>
      <c r="D12" s="26"/>
    </row>
    <row r="13" spans="1:4" x14ac:dyDescent="0.25">
      <c r="A13" s="23" t="s">
        <v>93</v>
      </c>
      <c r="B13" s="119">
        <v>41663</v>
      </c>
      <c r="C13" s="25" t="s">
        <v>94</v>
      </c>
      <c r="D13" s="27"/>
    </row>
    <row r="14" spans="1:4" x14ac:dyDescent="0.25">
      <c r="A14" s="28" t="s">
        <v>95</v>
      </c>
      <c r="B14" s="29" t="s">
        <v>83</v>
      </c>
      <c r="C14" s="30" t="s">
        <v>96</v>
      </c>
      <c r="D14" s="31"/>
    </row>
    <row r="15" spans="1:4" x14ac:dyDescent="0.25">
      <c r="A15" s="28" t="s">
        <v>97</v>
      </c>
      <c r="B15" s="32" t="s">
        <v>83</v>
      </c>
      <c r="C15" s="33" t="s">
        <v>98</v>
      </c>
      <c r="D15" s="27"/>
    </row>
    <row r="16" spans="1:4" x14ac:dyDescent="0.25">
      <c r="A16" s="155" t="s">
        <v>99</v>
      </c>
      <c r="B16" s="156"/>
      <c r="C16" s="151" t="s">
        <v>100</v>
      </c>
      <c r="D16" s="167"/>
    </row>
    <row r="17" spans="1:4" x14ac:dyDescent="0.25">
      <c r="A17" s="157"/>
      <c r="B17" s="158"/>
      <c r="C17" s="153"/>
      <c r="D17" s="154"/>
    </row>
    <row r="18" spans="1:4" x14ac:dyDescent="0.25">
      <c r="A18" s="147"/>
      <c r="B18" s="148"/>
      <c r="C18" s="149"/>
      <c r="D18" s="150"/>
    </row>
    <row r="19" spans="1:4" x14ac:dyDescent="0.25">
      <c r="A19" s="18" t="s">
        <v>101</v>
      </c>
      <c r="B19" s="26" t="s">
        <v>206</v>
      </c>
      <c r="C19" s="22" t="s">
        <v>102</v>
      </c>
      <c r="D19" s="34"/>
    </row>
    <row r="20" spans="1:4" x14ac:dyDescent="0.25">
      <c r="A20" s="112" t="s">
        <v>158</v>
      </c>
      <c r="B20" s="27" t="s">
        <v>117</v>
      </c>
      <c r="C20" s="25" t="s">
        <v>156</v>
      </c>
      <c r="D20" s="34"/>
    </row>
    <row r="21" spans="1:4" x14ac:dyDescent="0.25">
      <c r="A21" s="23" t="s">
        <v>103</v>
      </c>
      <c r="B21" s="35">
        <v>2076507802</v>
      </c>
      <c r="C21" s="25" t="s">
        <v>157</v>
      </c>
      <c r="D21" s="34"/>
    </row>
    <row r="22" spans="1:4" x14ac:dyDescent="0.25">
      <c r="A22" s="23" t="s">
        <v>104</v>
      </c>
      <c r="B22" s="35" t="s">
        <v>83</v>
      </c>
      <c r="C22" s="25" t="s">
        <v>106</v>
      </c>
      <c r="D22" s="36">
        <f>Proposal!F39</f>
        <v>16540.912499999999</v>
      </c>
    </row>
    <row r="23" spans="1:4" x14ac:dyDescent="0.25">
      <c r="A23" s="23" t="s">
        <v>105</v>
      </c>
      <c r="B23" s="115"/>
      <c r="C23" s="25" t="s">
        <v>108</v>
      </c>
      <c r="D23" s="36">
        <f>Proposal!H42</f>
        <v>5300.182499999999</v>
      </c>
    </row>
    <row r="24" spans="1:4" ht="15.75" x14ac:dyDescent="0.25">
      <c r="A24" s="23" t="s">
        <v>107</v>
      </c>
      <c r="B24" s="110"/>
      <c r="C24" s="37" t="s">
        <v>109</v>
      </c>
      <c r="D24" s="38">
        <f>Labor!G45</f>
        <v>166</v>
      </c>
    </row>
    <row r="25" spans="1:4" x14ac:dyDescent="0.25">
      <c r="A25" s="28" t="s">
        <v>83</v>
      </c>
      <c r="B25" s="116"/>
      <c r="C25" s="30"/>
      <c r="D25" s="39"/>
    </row>
    <row r="26" spans="1:4" x14ac:dyDescent="0.25">
      <c r="A26" s="155" t="s">
        <v>110</v>
      </c>
      <c r="B26" s="156"/>
      <c r="C26" s="151" t="s">
        <v>111</v>
      </c>
      <c r="D26" s="152"/>
    </row>
    <row r="27" spans="1:4" x14ac:dyDescent="0.25">
      <c r="A27" s="157"/>
      <c r="B27" s="158"/>
      <c r="C27" s="153" t="s">
        <v>83</v>
      </c>
      <c r="D27" s="154"/>
    </row>
    <row r="28" spans="1:4" x14ac:dyDescent="0.25">
      <c r="A28" s="147"/>
      <c r="B28" s="148"/>
      <c r="C28" s="149"/>
      <c r="D28" s="150"/>
    </row>
    <row r="29" spans="1:4" x14ac:dyDescent="0.25">
      <c r="A29" s="18" t="s">
        <v>112</v>
      </c>
      <c r="B29" s="26"/>
      <c r="C29" s="22" t="s">
        <v>113</v>
      </c>
      <c r="D29" s="40"/>
    </row>
    <row r="30" spans="1:4" x14ac:dyDescent="0.25">
      <c r="A30" s="23" t="s">
        <v>114</v>
      </c>
      <c r="B30" s="24"/>
      <c r="C30" s="37" t="s">
        <v>83</v>
      </c>
      <c r="D30" s="4"/>
    </row>
    <row r="31" spans="1:4" x14ac:dyDescent="0.25">
      <c r="A31" s="23" t="s">
        <v>90</v>
      </c>
      <c r="B31" s="24"/>
      <c r="C31" s="151" t="s">
        <v>115</v>
      </c>
      <c r="D31" s="152"/>
    </row>
    <row r="32" spans="1:4" x14ac:dyDescent="0.25">
      <c r="A32" s="23" t="s">
        <v>91</v>
      </c>
      <c r="B32" s="24"/>
      <c r="C32" s="153" t="s">
        <v>83</v>
      </c>
      <c r="D32" s="154"/>
    </row>
    <row r="33" spans="1:4" x14ac:dyDescent="0.25">
      <c r="A33" s="23" t="s">
        <v>92</v>
      </c>
      <c r="B33" s="41"/>
      <c r="C33" s="149"/>
      <c r="D33" s="150"/>
    </row>
    <row r="34" spans="1:4" x14ac:dyDescent="0.25">
      <c r="A34" s="23" t="s">
        <v>116</v>
      </c>
      <c r="B34" s="27"/>
      <c r="C34" s="22" t="s">
        <v>117</v>
      </c>
      <c r="D34" s="42"/>
    </row>
    <row r="35" spans="1:4" x14ac:dyDescent="0.25">
      <c r="A35" s="23" t="s">
        <v>118</v>
      </c>
      <c r="B35" s="35"/>
      <c r="C35" s="37" t="s">
        <v>119</v>
      </c>
      <c r="D35" s="43"/>
    </row>
    <row r="36" spans="1:4" x14ac:dyDescent="0.25">
      <c r="A36" s="28" t="s">
        <v>120</v>
      </c>
      <c r="B36" s="32"/>
      <c r="C36" s="30"/>
      <c r="D36" s="44"/>
    </row>
    <row r="37" spans="1:4" x14ac:dyDescent="0.25">
      <c r="A37" s="23" t="s">
        <v>121</v>
      </c>
      <c r="B37" s="35"/>
      <c r="C37" s="30"/>
      <c r="D37" s="45"/>
    </row>
    <row r="38" spans="1:4" ht="15.75" thickBot="1" x14ac:dyDescent="0.3">
      <c r="A38" s="46" t="s">
        <v>122</v>
      </c>
      <c r="B38" s="47"/>
      <c r="C38" s="48"/>
      <c r="D38" s="2"/>
    </row>
    <row r="39" spans="1:4" x14ac:dyDescent="0.25">
      <c r="A39" s="49"/>
      <c r="B39" s="49"/>
      <c r="C39" s="49"/>
      <c r="D39" s="49"/>
    </row>
    <row r="40" spans="1:4" x14ac:dyDescent="0.25">
      <c r="A40" s="146"/>
      <c r="B40" s="146"/>
      <c r="C40" s="146"/>
      <c r="D40" s="146"/>
    </row>
  </sheetData>
  <mergeCells count="17">
    <mergeCell ref="A26:B27"/>
    <mergeCell ref="C26:D27"/>
    <mergeCell ref="A1:D1"/>
    <mergeCell ref="A2:D2"/>
    <mergeCell ref="A4:B5"/>
    <mergeCell ref="C4:D5"/>
    <mergeCell ref="A6:B6"/>
    <mergeCell ref="C6:D6"/>
    <mergeCell ref="A16:B17"/>
    <mergeCell ref="C16:D17"/>
    <mergeCell ref="A18:B18"/>
    <mergeCell ref="C18:D18"/>
    <mergeCell ref="A40:D40"/>
    <mergeCell ref="A28:B28"/>
    <mergeCell ref="C28:D28"/>
    <mergeCell ref="C31:D32"/>
    <mergeCell ref="C33:D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Proposal</vt:lpstr>
      <vt:lpstr>Labor</vt:lpstr>
      <vt:lpstr>Customer Information</vt:lpstr>
      <vt:lpstr>Proposal!Print_Area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Roy</dc:creator>
  <cp:lastModifiedBy>Dan Roy</cp:lastModifiedBy>
  <cp:lastPrinted>2014-02-14T17:51:36Z</cp:lastPrinted>
  <dcterms:created xsi:type="dcterms:W3CDTF">2013-08-29T14:44:20Z</dcterms:created>
  <dcterms:modified xsi:type="dcterms:W3CDTF">2014-02-21T17:55:35Z</dcterms:modified>
</cp:coreProperties>
</file>