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24" yWindow="468" windowWidth="13164" windowHeight="13416" activeTab="1"/>
  </bookViews>
  <sheets>
    <sheet name="AM" sheetId="1" r:id="rId1"/>
    <sheet name="PM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37" i="2" l="1"/>
  <c r="P37" i="2"/>
  <c r="O37" i="2"/>
  <c r="N37" i="2"/>
  <c r="Q36" i="2"/>
  <c r="P36" i="2"/>
  <c r="O36" i="2"/>
  <c r="N36" i="2"/>
  <c r="Q35" i="2"/>
  <c r="P35" i="2"/>
  <c r="O35" i="2"/>
  <c r="N35" i="2"/>
  <c r="Q38" i="2" s="1"/>
  <c r="Q37" i="1"/>
  <c r="P37" i="1"/>
  <c r="O37" i="1"/>
  <c r="N37" i="1"/>
  <c r="Q36" i="1"/>
  <c r="P36" i="1"/>
  <c r="O36" i="1"/>
  <c r="N36" i="1"/>
  <c r="Q35" i="1"/>
  <c r="P35" i="1"/>
  <c r="O35" i="1"/>
  <c r="N35" i="1"/>
  <c r="Q38" i="1" s="1"/>
  <c r="I40" i="1"/>
  <c r="H40" i="1"/>
  <c r="I39" i="1"/>
  <c r="H39" i="1"/>
  <c r="H39" i="2" l="1"/>
  <c r="H40" i="2"/>
  <c r="I40" i="2"/>
  <c r="I39" i="2"/>
  <c r="K38" i="2"/>
  <c r="K38" i="1"/>
  <c r="C20" i="3" l="1"/>
  <c r="B20" i="3"/>
  <c r="C28" i="3"/>
  <c r="B28" i="3"/>
  <c r="C27" i="3"/>
  <c r="B27" i="3"/>
  <c r="C26" i="3"/>
  <c r="B26" i="3"/>
  <c r="C19" i="3"/>
  <c r="B19" i="3"/>
  <c r="C18" i="3"/>
  <c r="B18" i="3"/>
  <c r="C17" i="3"/>
  <c r="B17" i="3"/>
  <c r="C10" i="3"/>
  <c r="C9" i="3"/>
  <c r="C8" i="3"/>
  <c r="B10" i="3"/>
  <c r="B9" i="3"/>
  <c r="B8" i="3"/>
  <c r="W19" i="1"/>
  <c r="W19" i="2"/>
  <c r="K28" i="2"/>
  <c r="E28" i="2"/>
  <c r="K19" i="2"/>
  <c r="E19" i="2"/>
  <c r="Q10" i="2"/>
  <c r="K10" i="2"/>
  <c r="E10" i="2"/>
  <c r="K28" i="1"/>
  <c r="E28" i="1"/>
  <c r="K19" i="1"/>
  <c r="E19" i="1"/>
  <c r="Q10" i="1"/>
  <c r="K10" i="1"/>
  <c r="E10" i="1"/>
  <c r="N7" i="1"/>
  <c r="Q27" i="1"/>
  <c r="P27" i="1"/>
  <c r="O27" i="1"/>
  <c r="N27" i="1"/>
  <c r="Q26" i="1"/>
  <c r="P26" i="1"/>
  <c r="O26" i="1"/>
  <c r="N26" i="1"/>
  <c r="Q25" i="1"/>
  <c r="P25" i="1"/>
  <c r="O25" i="1"/>
  <c r="N25" i="1"/>
  <c r="Q18" i="1"/>
  <c r="P18" i="1"/>
  <c r="O18" i="1"/>
  <c r="N18" i="1"/>
  <c r="Q17" i="1"/>
  <c r="P17" i="1"/>
  <c r="O17" i="1"/>
  <c r="N17" i="1"/>
  <c r="Q16" i="1"/>
  <c r="P16" i="1"/>
  <c r="O16" i="1"/>
  <c r="N16" i="1"/>
  <c r="Q9" i="1"/>
  <c r="P9" i="1"/>
  <c r="O9" i="1"/>
  <c r="N9" i="1"/>
  <c r="Q8" i="1"/>
  <c r="P8" i="1"/>
  <c r="O8" i="1"/>
  <c r="N8" i="1"/>
  <c r="Q7" i="1"/>
  <c r="P7" i="1"/>
  <c r="O7" i="1"/>
  <c r="Q27" i="2"/>
  <c r="P27" i="2"/>
  <c r="O27" i="2"/>
  <c r="N27" i="2"/>
  <c r="Q26" i="2"/>
  <c r="P26" i="2"/>
  <c r="O26" i="2"/>
  <c r="N26" i="2"/>
  <c r="Q25" i="2"/>
  <c r="P25" i="2"/>
  <c r="O25" i="2"/>
  <c r="N25" i="2"/>
  <c r="Q18" i="2"/>
  <c r="P18" i="2"/>
  <c r="O18" i="2"/>
  <c r="N18" i="2"/>
  <c r="Q17" i="2"/>
  <c r="P17" i="2"/>
  <c r="O17" i="2"/>
  <c r="N17" i="2"/>
  <c r="Q16" i="2"/>
  <c r="P16" i="2"/>
  <c r="O16" i="2"/>
  <c r="N16" i="2"/>
  <c r="O7" i="2"/>
  <c r="P7" i="2"/>
  <c r="Q7" i="2"/>
  <c r="O8" i="2"/>
  <c r="P8" i="2"/>
  <c r="Q8" i="2"/>
  <c r="O9" i="2"/>
  <c r="P9" i="2"/>
  <c r="Q9" i="2"/>
  <c r="N8" i="2"/>
  <c r="N9" i="2"/>
  <c r="N7" i="2"/>
  <c r="Q28" i="2" l="1"/>
  <c r="Q19" i="2"/>
  <c r="Q28" i="1"/>
  <c r="Q19" i="1"/>
</calcChain>
</file>

<file path=xl/sharedStrings.xml><?xml version="1.0" encoding="utf-8"?>
<sst xmlns="http://schemas.openxmlformats.org/spreadsheetml/2006/main" count="238" uniqueCount="21">
  <si>
    <t>Park &amp; St John</t>
  </si>
  <si>
    <t>AM Peak</t>
  </si>
  <si>
    <t>l</t>
  </si>
  <si>
    <t>th</t>
  </si>
  <si>
    <t>r</t>
  </si>
  <si>
    <t>EB</t>
  </si>
  <si>
    <t>WB</t>
  </si>
  <si>
    <t>NB</t>
  </si>
  <si>
    <t>SB</t>
  </si>
  <si>
    <t>2012 Libbytown I</t>
  </si>
  <si>
    <t>PM Peak</t>
  </si>
  <si>
    <t>Congress &amp; St John</t>
  </si>
  <si>
    <t>Congress &amp; FRP</t>
  </si>
  <si>
    <t>2017 Libbytown II</t>
  </si>
  <si>
    <t>Raw</t>
  </si>
  <si>
    <t>2017 Adjusted</t>
  </si>
  <si>
    <t>2017 Med Study Raw</t>
  </si>
  <si>
    <t>2017 L-townII Raw</t>
  </si>
  <si>
    <t>2017 L-townII Adj</t>
  </si>
  <si>
    <t>2017 Med Study raw</t>
  </si>
  <si>
    <t>Congress &amp;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</si>
</sst>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0" fillId="2" borderId="1" xfId="0" applyFill="1" applyBorder="1"/>
    <xf numFmtId="0" fontId="0" fillId="0" borderId="0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Park &amp; St John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2547462817147856"/>
          <c:w val="0.70524868766404203"/>
          <c:h val="0.75854549431321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Sheet3!$B$7</c:f>
              <c:strCache>
                <c:ptCount val="1"/>
                <c:pt idx="0">
                  <c:v>AM Peak</c:v>
                </c:pt>
              </c:strCache>
            </c:strRef>
          </c:tx>
          <c:invertIfNegative val="0"/>
          <c:cat>
            <c:strRef>
              <c:f>Sheet3!$A$8:$A$10</c:f>
              <c:strCache>
                <c:ptCount val="3"/>
                <c:pt idx="0">
                  <c:v>2012 Libbytown I</c:v>
                </c:pt>
                <c:pt idx="1">
                  <c:v>2017 L-townII Raw</c:v>
                </c:pt>
                <c:pt idx="2">
                  <c:v>2017 L-townII Adj</c:v>
                </c:pt>
              </c:strCache>
            </c:strRef>
          </c:cat>
          <c:val>
            <c:numRef>
              <c:f>Sheet3!$B$8:$B$10</c:f>
              <c:numCache>
                <c:formatCode>General</c:formatCode>
                <c:ptCount val="3"/>
                <c:pt idx="0">
                  <c:v>1348</c:v>
                </c:pt>
                <c:pt idx="1">
                  <c:v>1563</c:v>
                </c:pt>
                <c:pt idx="2">
                  <c:v>1375</c:v>
                </c:pt>
              </c:numCache>
            </c:numRef>
          </c:val>
        </c:ser>
        <c:ser>
          <c:idx val="1"/>
          <c:order val="1"/>
          <c:tx>
            <c:strRef>
              <c:f>Sheet3!$C$7</c:f>
              <c:strCache>
                <c:ptCount val="1"/>
                <c:pt idx="0">
                  <c:v>PM Peak</c:v>
                </c:pt>
              </c:strCache>
            </c:strRef>
          </c:tx>
          <c:invertIfNegative val="0"/>
          <c:cat>
            <c:strRef>
              <c:f>Sheet3!$A$8:$A$10</c:f>
              <c:strCache>
                <c:ptCount val="3"/>
                <c:pt idx="0">
                  <c:v>2012 Libbytown I</c:v>
                </c:pt>
                <c:pt idx="1">
                  <c:v>2017 L-townII Raw</c:v>
                </c:pt>
                <c:pt idx="2">
                  <c:v>2017 L-townII Adj</c:v>
                </c:pt>
              </c:strCache>
            </c:strRef>
          </c:cat>
          <c:val>
            <c:numRef>
              <c:f>Sheet3!$C$8:$C$10</c:f>
              <c:numCache>
                <c:formatCode>General</c:formatCode>
                <c:ptCount val="3"/>
                <c:pt idx="0">
                  <c:v>1832</c:v>
                </c:pt>
                <c:pt idx="1">
                  <c:v>2048</c:v>
                </c:pt>
                <c:pt idx="2">
                  <c:v>1803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87488"/>
        <c:axId val="56611968"/>
      </c:barChart>
      <c:catAx>
        <c:axId val="103087488"/>
        <c:scaling>
          <c:orientation val="minMax"/>
        </c:scaling>
        <c:delete val="0"/>
        <c:axPos val="b"/>
        <c:majorTickMark val="out"/>
        <c:minorTickMark val="none"/>
        <c:tickLblPos val="nextTo"/>
        <c:crossAx val="56611968"/>
        <c:crosses val="autoZero"/>
        <c:auto val="1"/>
        <c:lblAlgn val="ctr"/>
        <c:lblOffset val="100"/>
        <c:noMultiLvlLbl val="0"/>
      </c:catAx>
      <c:valAx>
        <c:axId val="56611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087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Congress &amp; FRP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158573928258968"/>
          <c:w val="0.70524868766404203"/>
          <c:h val="0.77243438320209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Sheet3!$B$25</c:f>
              <c:strCache>
                <c:ptCount val="1"/>
                <c:pt idx="0">
                  <c:v>AM Peak</c:v>
                </c:pt>
              </c:strCache>
            </c:strRef>
          </c:tx>
          <c:invertIfNegative val="0"/>
          <c:cat>
            <c:strRef>
              <c:f>Sheet3!$A$26:$A$28</c:f>
              <c:strCache>
                <c:ptCount val="3"/>
                <c:pt idx="0">
                  <c:v>2012 Libbytown I</c:v>
                </c:pt>
                <c:pt idx="1">
                  <c:v>2017 L-townII Raw</c:v>
                </c:pt>
                <c:pt idx="2">
                  <c:v>2017 L-townII Adj</c:v>
                </c:pt>
              </c:strCache>
            </c:strRef>
          </c:cat>
          <c:val>
            <c:numRef>
              <c:f>Sheet3!$B$26:$B$28</c:f>
              <c:numCache>
                <c:formatCode>General</c:formatCode>
                <c:ptCount val="3"/>
                <c:pt idx="0">
                  <c:v>2892</c:v>
                </c:pt>
                <c:pt idx="1">
                  <c:v>3024</c:v>
                </c:pt>
                <c:pt idx="2">
                  <c:v>2661</c:v>
                </c:pt>
              </c:numCache>
            </c:numRef>
          </c:val>
        </c:ser>
        <c:ser>
          <c:idx val="1"/>
          <c:order val="1"/>
          <c:tx>
            <c:strRef>
              <c:f>Sheet3!$C$25</c:f>
              <c:strCache>
                <c:ptCount val="1"/>
                <c:pt idx="0">
                  <c:v>PM Peak</c:v>
                </c:pt>
              </c:strCache>
            </c:strRef>
          </c:tx>
          <c:invertIfNegative val="0"/>
          <c:cat>
            <c:strRef>
              <c:f>Sheet3!$A$26:$A$28</c:f>
              <c:strCache>
                <c:ptCount val="3"/>
                <c:pt idx="0">
                  <c:v>2012 Libbytown I</c:v>
                </c:pt>
                <c:pt idx="1">
                  <c:v>2017 L-townII Raw</c:v>
                </c:pt>
                <c:pt idx="2">
                  <c:v>2017 L-townII Adj</c:v>
                </c:pt>
              </c:strCache>
            </c:strRef>
          </c:cat>
          <c:val>
            <c:numRef>
              <c:f>Sheet3!$C$26:$C$28</c:f>
              <c:numCache>
                <c:formatCode>General</c:formatCode>
                <c:ptCount val="3"/>
                <c:pt idx="0">
                  <c:v>3461</c:v>
                </c:pt>
                <c:pt idx="1">
                  <c:v>3693</c:v>
                </c:pt>
                <c:pt idx="2">
                  <c:v>3250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53696"/>
        <c:axId val="56655232"/>
      </c:barChart>
      <c:catAx>
        <c:axId val="56653696"/>
        <c:scaling>
          <c:orientation val="minMax"/>
        </c:scaling>
        <c:delete val="0"/>
        <c:axPos val="b"/>
        <c:majorTickMark val="out"/>
        <c:minorTickMark val="none"/>
        <c:tickLblPos val="nextTo"/>
        <c:crossAx val="56655232"/>
        <c:crosses val="autoZero"/>
        <c:auto val="1"/>
        <c:lblAlgn val="ctr"/>
        <c:lblOffset val="100"/>
        <c:noMultiLvlLbl val="0"/>
      </c:catAx>
      <c:valAx>
        <c:axId val="56655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653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Congress &amp; St John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158573928258968"/>
          <c:w val="0.70524868766404203"/>
          <c:h val="0.715929571303587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Sheet3!$B$16</c:f>
              <c:strCache>
                <c:ptCount val="1"/>
                <c:pt idx="0">
                  <c:v>AM Peak</c:v>
                </c:pt>
              </c:strCache>
            </c:strRef>
          </c:tx>
          <c:invertIfNegative val="0"/>
          <c:cat>
            <c:strRef>
              <c:f>Sheet3!$A$17:$A$20</c:f>
              <c:strCache>
                <c:ptCount val="4"/>
                <c:pt idx="0">
                  <c:v>2012 Libbytown I</c:v>
                </c:pt>
                <c:pt idx="1">
                  <c:v>2017 L-townII Raw</c:v>
                </c:pt>
                <c:pt idx="2">
                  <c:v>2017 L-townII Adj</c:v>
                </c:pt>
                <c:pt idx="3">
                  <c:v>2017 Med Study raw</c:v>
                </c:pt>
              </c:strCache>
            </c:strRef>
          </c:cat>
          <c:val>
            <c:numRef>
              <c:f>Sheet3!$B$17:$B$20</c:f>
              <c:numCache>
                <c:formatCode>General</c:formatCode>
                <c:ptCount val="4"/>
                <c:pt idx="0">
                  <c:v>1666</c:v>
                </c:pt>
                <c:pt idx="1">
                  <c:v>1633</c:v>
                </c:pt>
                <c:pt idx="2">
                  <c:v>1437</c:v>
                </c:pt>
                <c:pt idx="3">
                  <c:v>1566</c:v>
                </c:pt>
              </c:numCache>
            </c:numRef>
          </c:val>
        </c:ser>
        <c:ser>
          <c:idx val="1"/>
          <c:order val="1"/>
          <c:tx>
            <c:strRef>
              <c:f>Sheet3!$C$16</c:f>
              <c:strCache>
                <c:ptCount val="1"/>
                <c:pt idx="0">
                  <c:v>PM Peak</c:v>
                </c:pt>
              </c:strCache>
            </c:strRef>
          </c:tx>
          <c:invertIfNegative val="0"/>
          <c:cat>
            <c:strRef>
              <c:f>Sheet3!$A$17:$A$20</c:f>
              <c:strCache>
                <c:ptCount val="4"/>
                <c:pt idx="0">
                  <c:v>2012 Libbytown I</c:v>
                </c:pt>
                <c:pt idx="1">
                  <c:v>2017 L-townII Raw</c:v>
                </c:pt>
                <c:pt idx="2">
                  <c:v>2017 L-townII Adj</c:v>
                </c:pt>
                <c:pt idx="3">
                  <c:v>2017 Med Study raw</c:v>
                </c:pt>
              </c:strCache>
            </c:strRef>
          </c:cat>
          <c:val>
            <c:numRef>
              <c:f>Sheet3!$C$17:$C$20</c:f>
              <c:numCache>
                <c:formatCode>General</c:formatCode>
                <c:ptCount val="4"/>
                <c:pt idx="0">
                  <c:v>1889</c:v>
                </c:pt>
                <c:pt idx="1">
                  <c:v>1935</c:v>
                </c:pt>
                <c:pt idx="2">
                  <c:v>1703</c:v>
                </c:pt>
                <c:pt idx="3">
                  <c:v>1884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80832"/>
        <c:axId val="56682368"/>
      </c:barChart>
      <c:catAx>
        <c:axId val="56680832"/>
        <c:scaling>
          <c:orientation val="minMax"/>
        </c:scaling>
        <c:delete val="0"/>
        <c:axPos val="b"/>
        <c:majorTickMark val="out"/>
        <c:minorTickMark val="none"/>
        <c:tickLblPos val="nextTo"/>
        <c:crossAx val="56682368"/>
        <c:crosses val="autoZero"/>
        <c:auto val="1"/>
        <c:lblAlgn val="ctr"/>
        <c:lblOffset val="100"/>
        <c:noMultiLvlLbl val="0"/>
      </c:catAx>
      <c:valAx>
        <c:axId val="5668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680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</xdr:colOff>
      <xdr:row>2</xdr:row>
      <xdr:rowOff>91440</xdr:rowOff>
    </xdr:from>
    <xdr:to>
      <xdr:col>14</xdr:col>
      <xdr:colOff>388620</xdr:colOff>
      <xdr:row>17</xdr:row>
      <xdr:rowOff>91440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297180</xdr:colOff>
      <xdr:row>19</xdr:row>
      <xdr:rowOff>53340</xdr:rowOff>
    </xdr:from>
    <xdr:to>
      <xdr:col>19</xdr:col>
      <xdr:colOff>601980</xdr:colOff>
      <xdr:row>34</xdr:row>
      <xdr:rowOff>53340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472440</xdr:colOff>
      <xdr:row>9</xdr:row>
      <xdr:rowOff>45720</xdr:rowOff>
    </xdr:from>
    <xdr:to>
      <xdr:col>13</xdr:col>
      <xdr:colOff>167640</xdr:colOff>
      <xdr:row>24</xdr:row>
      <xdr:rowOff>45720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40"/>
  <sheetViews>
    <sheetView workbookViewId="0">
      <selection activeCell="W33" sqref="W33"/>
    </sheetView>
  </sheetViews>
  <sheetFormatPr defaultRowHeight="14.4" x14ac:dyDescent="0.3"/>
  <sheetData>
    <row r="3" spans="1:23" x14ac:dyDescent="0.3">
      <c r="A3" t="s">
        <v>0</v>
      </c>
      <c r="G3" t="s">
        <v>0</v>
      </c>
    </row>
    <row r="4" spans="1:23" x14ac:dyDescent="0.3">
      <c r="A4" t="s">
        <v>9</v>
      </c>
      <c r="G4" t="s">
        <v>13</v>
      </c>
    </row>
    <row r="5" spans="1:23" x14ac:dyDescent="0.3">
      <c r="A5" t="s">
        <v>1</v>
      </c>
      <c r="G5" t="s">
        <v>1</v>
      </c>
      <c r="H5" t="s">
        <v>14</v>
      </c>
      <c r="N5" t="s">
        <v>15</v>
      </c>
      <c r="P5" s="11">
        <v>0.88</v>
      </c>
    </row>
    <row r="6" spans="1:23" x14ac:dyDescent="0.3">
      <c r="B6" s="10" t="s">
        <v>5</v>
      </c>
      <c r="C6" s="10" t="s">
        <v>6</v>
      </c>
      <c r="D6" s="10" t="s">
        <v>7</v>
      </c>
      <c r="E6" s="10" t="s">
        <v>8</v>
      </c>
      <c r="F6" s="10"/>
      <c r="H6" s="10" t="s">
        <v>5</v>
      </c>
      <c r="I6" s="10" t="s">
        <v>6</v>
      </c>
      <c r="J6" s="10" t="s">
        <v>7</v>
      </c>
      <c r="K6" s="10" t="s">
        <v>8</v>
      </c>
      <c r="N6" s="10" t="s">
        <v>5</v>
      </c>
      <c r="O6" s="10" t="s">
        <v>6</v>
      </c>
      <c r="P6" s="10" t="s">
        <v>7</v>
      </c>
      <c r="Q6" s="10" t="s">
        <v>8</v>
      </c>
    </row>
    <row r="7" spans="1:23" x14ac:dyDescent="0.3">
      <c r="A7" s="10" t="s">
        <v>2</v>
      </c>
      <c r="B7" s="1"/>
      <c r="C7" s="2">
        <v>70</v>
      </c>
      <c r="D7" s="2">
        <v>247</v>
      </c>
      <c r="E7" s="3">
        <v>75</v>
      </c>
      <c r="G7" s="10" t="s">
        <v>2</v>
      </c>
      <c r="H7" s="1"/>
      <c r="I7" s="2">
        <v>71</v>
      </c>
      <c r="J7" s="2">
        <v>272</v>
      </c>
      <c r="K7" s="3">
        <v>86</v>
      </c>
      <c r="M7" s="10" t="s">
        <v>2</v>
      </c>
      <c r="N7" s="1">
        <f>ROUND(H7*$P$5,0)</f>
        <v>0</v>
      </c>
      <c r="O7" s="2">
        <f t="shared" ref="O7:Q9" si="0">ROUND(I7*$P$5,0)</f>
        <v>62</v>
      </c>
      <c r="P7" s="2">
        <f t="shared" si="0"/>
        <v>239</v>
      </c>
      <c r="Q7" s="3">
        <f t="shared" si="0"/>
        <v>76</v>
      </c>
    </row>
    <row r="8" spans="1:23" x14ac:dyDescent="0.3">
      <c r="A8" s="10" t="s">
        <v>3</v>
      </c>
      <c r="B8" s="4"/>
      <c r="C8" s="5">
        <v>254</v>
      </c>
      <c r="D8" s="5">
        <v>144</v>
      </c>
      <c r="E8" s="6">
        <v>219</v>
      </c>
      <c r="G8" s="10" t="s">
        <v>3</v>
      </c>
      <c r="H8" s="4"/>
      <c r="I8" s="5">
        <v>420</v>
      </c>
      <c r="J8" s="5">
        <v>164</v>
      </c>
      <c r="K8" s="6">
        <v>218</v>
      </c>
      <c r="M8" s="10" t="s">
        <v>3</v>
      </c>
      <c r="N8" s="4">
        <f t="shared" ref="N8:N9" si="1">ROUND(H8*$P$5,0)</f>
        <v>0</v>
      </c>
      <c r="O8" s="5">
        <f t="shared" si="0"/>
        <v>370</v>
      </c>
      <c r="P8" s="5">
        <f t="shared" si="0"/>
        <v>144</v>
      </c>
      <c r="Q8" s="6">
        <f t="shared" si="0"/>
        <v>192</v>
      </c>
    </row>
    <row r="9" spans="1:23" x14ac:dyDescent="0.3">
      <c r="A9" s="10" t="s">
        <v>4</v>
      </c>
      <c r="B9" s="7"/>
      <c r="C9" s="8">
        <v>53</v>
      </c>
      <c r="D9" s="8">
        <v>191</v>
      </c>
      <c r="E9" s="9">
        <v>95</v>
      </c>
      <c r="G9" s="10" t="s">
        <v>4</v>
      </c>
      <c r="H9" s="7"/>
      <c r="I9" s="8">
        <v>47</v>
      </c>
      <c r="J9" s="8">
        <v>165</v>
      </c>
      <c r="K9" s="9">
        <v>120</v>
      </c>
      <c r="M9" s="10" t="s">
        <v>4</v>
      </c>
      <c r="N9" s="7">
        <f t="shared" si="1"/>
        <v>0</v>
      </c>
      <c r="O9" s="8">
        <f t="shared" si="0"/>
        <v>41</v>
      </c>
      <c r="P9" s="8">
        <f t="shared" si="0"/>
        <v>145</v>
      </c>
      <c r="Q9" s="9">
        <f t="shared" si="0"/>
        <v>106</v>
      </c>
    </row>
    <row r="10" spans="1:23" x14ac:dyDescent="0.3">
      <c r="E10">
        <f>SUM(B7:E9)</f>
        <v>1348</v>
      </c>
      <c r="K10">
        <f>SUM(H7:K9)</f>
        <v>1563</v>
      </c>
      <c r="Q10">
        <f>SUM(N7:Q9)</f>
        <v>1375</v>
      </c>
    </row>
    <row r="12" spans="1:23" x14ac:dyDescent="0.3">
      <c r="A12" t="s">
        <v>11</v>
      </c>
      <c r="G12" t="s">
        <v>11</v>
      </c>
      <c r="S12" t="s">
        <v>11</v>
      </c>
    </row>
    <row r="13" spans="1:23" x14ac:dyDescent="0.3">
      <c r="A13" t="s">
        <v>9</v>
      </c>
      <c r="G13" t="s">
        <v>13</v>
      </c>
      <c r="S13" t="s">
        <v>16</v>
      </c>
    </row>
    <row r="14" spans="1:23" x14ac:dyDescent="0.3">
      <c r="A14" t="s">
        <v>1</v>
      </c>
      <c r="G14" t="s">
        <v>1</v>
      </c>
    </row>
    <row r="15" spans="1:23" x14ac:dyDescent="0.3">
      <c r="B15" s="10" t="s">
        <v>5</v>
      </c>
      <c r="C15" s="10" t="s">
        <v>6</v>
      </c>
      <c r="D15" s="10" t="s">
        <v>7</v>
      </c>
      <c r="E15" s="10" t="s">
        <v>8</v>
      </c>
      <c r="F15" s="10"/>
      <c r="H15" s="10" t="s">
        <v>5</v>
      </c>
      <c r="I15" s="10" t="s">
        <v>6</v>
      </c>
      <c r="J15" s="10" t="s">
        <v>7</v>
      </c>
      <c r="K15" s="10" t="s">
        <v>8</v>
      </c>
      <c r="N15" s="10" t="s">
        <v>5</v>
      </c>
      <c r="O15" s="10" t="s">
        <v>6</v>
      </c>
      <c r="P15" s="10" t="s">
        <v>7</v>
      </c>
      <c r="Q15" s="10" t="s">
        <v>8</v>
      </c>
      <c r="T15" s="10" t="s">
        <v>5</v>
      </c>
      <c r="U15" s="10" t="s">
        <v>6</v>
      </c>
      <c r="V15" s="10" t="s">
        <v>7</v>
      </c>
      <c r="W15" s="10" t="s">
        <v>8</v>
      </c>
    </row>
    <row r="16" spans="1:23" x14ac:dyDescent="0.3">
      <c r="A16" s="10" t="s">
        <v>2</v>
      </c>
      <c r="B16" s="1">
        <v>273</v>
      </c>
      <c r="C16" s="2">
        <v>33</v>
      </c>
      <c r="D16" s="2"/>
      <c r="E16" s="3">
        <v>109</v>
      </c>
      <c r="G16" s="10" t="s">
        <v>2</v>
      </c>
      <c r="H16" s="1">
        <v>289</v>
      </c>
      <c r="I16" s="2">
        <v>25</v>
      </c>
      <c r="J16" s="2"/>
      <c r="K16" s="3">
        <v>81</v>
      </c>
      <c r="M16" s="10" t="s">
        <v>2</v>
      </c>
      <c r="N16" s="1">
        <f>ROUND(H16*$P$5,0)</f>
        <v>254</v>
      </c>
      <c r="O16" s="2">
        <f t="shared" ref="O16:Q18" si="2">ROUND(I16*$P$5,0)</f>
        <v>22</v>
      </c>
      <c r="P16" s="2">
        <f t="shared" si="2"/>
        <v>0</v>
      </c>
      <c r="Q16" s="3">
        <f t="shared" si="2"/>
        <v>71</v>
      </c>
      <c r="S16" s="10" t="s">
        <v>2</v>
      </c>
      <c r="T16" s="1">
        <v>257</v>
      </c>
      <c r="U16" s="2">
        <v>24</v>
      </c>
      <c r="V16" s="2"/>
      <c r="W16" s="3">
        <v>103</v>
      </c>
    </row>
    <row r="17" spans="1:23" x14ac:dyDescent="0.3">
      <c r="A17" s="10" t="s">
        <v>3</v>
      </c>
      <c r="B17" s="4">
        <v>612</v>
      </c>
      <c r="C17" s="5"/>
      <c r="D17" s="5">
        <v>151</v>
      </c>
      <c r="E17" s="6">
        <v>189</v>
      </c>
      <c r="G17" s="10" t="s">
        <v>3</v>
      </c>
      <c r="H17" s="4">
        <v>581</v>
      </c>
      <c r="I17" s="5"/>
      <c r="J17" s="5">
        <v>199</v>
      </c>
      <c r="K17" s="6">
        <v>177</v>
      </c>
      <c r="M17" s="10" t="s">
        <v>3</v>
      </c>
      <c r="N17" s="4">
        <f t="shared" ref="N17:N18" si="3">ROUND(H17*$P$5,0)</f>
        <v>511</v>
      </c>
      <c r="O17" s="5">
        <f t="shared" si="2"/>
        <v>0</v>
      </c>
      <c r="P17" s="5">
        <f t="shared" si="2"/>
        <v>175</v>
      </c>
      <c r="Q17" s="6">
        <f t="shared" si="2"/>
        <v>156</v>
      </c>
      <c r="S17" s="10" t="s">
        <v>3</v>
      </c>
      <c r="T17" s="4">
        <v>560</v>
      </c>
      <c r="U17" s="12"/>
      <c r="V17" s="12">
        <v>201</v>
      </c>
      <c r="W17" s="6">
        <v>84</v>
      </c>
    </row>
    <row r="18" spans="1:23" x14ac:dyDescent="0.3">
      <c r="A18" s="10" t="s">
        <v>4</v>
      </c>
      <c r="B18" s="7">
        <v>116</v>
      </c>
      <c r="C18" s="8">
        <v>161</v>
      </c>
      <c r="D18" s="8">
        <v>22</v>
      </c>
      <c r="E18" s="9"/>
      <c r="G18" s="10" t="s">
        <v>4</v>
      </c>
      <c r="H18" s="7">
        <v>104</v>
      </c>
      <c r="I18" s="8">
        <v>157</v>
      </c>
      <c r="J18" s="8">
        <v>20</v>
      </c>
      <c r="K18" s="9"/>
      <c r="M18" s="10" t="s">
        <v>4</v>
      </c>
      <c r="N18" s="7">
        <f t="shared" si="3"/>
        <v>92</v>
      </c>
      <c r="O18" s="8">
        <f t="shared" si="2"/>
        <v>138</v>
      </c>
      <c r="P18" s="8">
        <f t="shared" si="2"/>
        <v>18</v>
      </c>
      <c r="Q18" s="9">
        <f t="shared" si="2"/>
        <v>0</v>
      </c>
      <c r="S18" s="10" t="s">
        <v>4</v>
      </c>
      <c r="T18" s="7">
        <v>139</v>
      </c>
      <c r="U18" s="8">
        <v>174</v>
      </c>
      <c r="V18" s="8">
        <v>24</v>
      </c>
      <c r="W18" s="9"/>
    </row>
    <row r="19" spans="1:23" x14ac:dyDescent="0.3">
      <c r="E19">
        <f>SUM(B16:E18)</f>
        <v>1666</v>
      </c>
      <c r="K19">
        <f>SUM(H16:K18)</f>
        <v>1633</v>
      </c>
      <c r="Q19">
        <f>SUM(N16:Q18)</f>
        <v>1437</v>
      </c>
      <c r="W19">
        <f>SUM(T16:W18)</f>
        <v>1566</v>
      </c>
    </row>
    <row r="21" spans="1:23" x14ac:dyDescent="0.3">
      <c r="A21" t="s">
        <v>12</v>
      </c>
      <c r="G21" t="s">
        <v>12</v>
      </c>
    </row>
    <row r="22" spans="1:23" x14ac:dyDescent="0.3">
      <c r="A22" t="s">
        <v>9</v>
      </c>
      <c r="G22" t="s">
        <v>13</v>
      </c>
    </row>
    <row r="23" spans="1:23" x14ac:dyDescent="0.3">
      <c r="A23" t="s">
        <v>1</v>
      </c>
      <c r="G23" t="s">
        <v>1</v>
      </c>
    </row>
    <row r="24" spans="1:23" x14ac:dyDescent="0.3">
      <c r="B24" s="10" t="s">
        <v>5</v>
      </c>
      <c r="C24" s="10" t="s">
        <v>6</v>
      </c>
      <c r="D24" s="10" t="s">
        <v>7</v>
      </c>
      <c r="E24" s="10" t="s">
        <v>8</v>
      </c>
      <c r="F24" s="10"/>
      <c r="H24" s="10" t="s">
        <v>5</v>
      </c>
      <c r="I24" s="10" t="s">
        <v>6</v>
      </c>
      <c r="J24" s="10" t="s">
        <v>7</v>
      </c>
      <c r="K24" s="10" t="s">
        <v>8</v>
      </c>
      <c r="N24" s="10" t="s">
        <v>5</v>
      </c>
      <c r="O24" s="10" t="s">
        <v>6</v>
      </c>
      <c r="P24" s="10" t="s">
        <v>7</v>
      </c>
      <c r="Q24" s="10" t="s">
        <v>8</v>
      </c>
    </row>
    <row r="25" spans="1:23" x14ac:dyDescent="0.3">
      <c r="A25" s="10" t="s">
        <v>2</v>
      </c>
      <c r="B25" s="1"/>
      <c r="C25" s="2">
        <v>84</v>
      </c>
      <c r="D25" s="2">
        <v>463</v>
      </c>
      <c r="E25" s="3"/>
      <c r="G25" s="10" t="s">
        <v>2</v>
      </c>
      <c r="H25" s="1"/>
      <c r="I25" s="2">
        <v>43</v>
      </c>
      <c r="J25" s="2">
        <v>519</v>
      </c>
      <c r="K25" s="3"/>
      <c r="M25" s="10" t="s">
        <v>2</v>
      </c>
      <c r="N25" s="1">
        <f>ROUND(H25*$P$5,0)</f>
        <v>0</v>
      </c>
      <c r="O25" s="2">
        <f t="shared" ref="O25:Q27" si="4">ROUND(I25*$P$5,0)</f>
        <v>38</v>
      </c>
      <c r="P25" s="2">
        <f t="shared" si="4"/>
        <v>457</v>
      </c>
      <c r="Q25" s="3">
        <f t="shared" si="4"/>
        <v>0</v>
      </c>
    </row>
    <row r="26" spans="1:23" x14ac:dyDescent="0.3">
      <c r="A26" s="10" t="s">
        <v>3</v>
      </c>
      <c r="B26" s="4">
        <v>734</v>
      </c>
      <c r="C26" s="5">
        <v>425</v>
      </c>
      <c r="D26" s="5"/>
      <c r="E26" s="6"/>
      <c r="G26" s="10" t="s">
        <v>3</v>
      </c>
      <c r="H26" s="4">
        <v>793</v>
      </c>
      <c r="I26" s="5">
        <v>361</v>
      </c>
      <c r="J26" s="5"/>
      <c r="K26" s="6"/>
      <c r="M26" s="10" t="s">
        <v>3</v>
      </c>
      <c r="N26" s="4">
        <f t="shared" ref="N26:N27" si="5">ROUND(H26*$P$5,0)</f>
        <v>698</v>
      </c>
      <c r="O26" s="5">
        <f t="shared" si="4"/>
        <v>318</v>
      </c>
      <c r="P26" s="5">
        <f t="shared" si="4"/>
        <v>0</v>
      </c>
      <c r="Q26" s="6">
        <f t="shared" si="4"/>
        <v>0</v>
      </c>
    </row>
    <row r="27" spans="1:23" x14ac:dyDescent="0.3">
      <c r="A27" s="10" t="s">
        <v>4</v>
      </c>
      <c r="B27" s="7">
        <v>587</v>
      </c>
      <c r="C27" s="8"/>
      <c r="D27" s="8">
        <v>194</v>
      </c>
      <c r="E27" s="9">
        <v>405</v>
      </c>
      <c r="G27" s="10" t="s">
        <v>4</v>
      </c>
      <c r="H27" s="7">
        <v>573</v>
      </c>
      <c r="I27" s="8"/>
      <c r="J27" s="8">
        <v>247</v>
      </c>
      <c r="K27" s="9">
        <v>488</v>
      </c>
      <c r="M27" s="10" t="s">
        <v>4</v>
      </c>
      <c r="N27" s="7">
        <f t="shared" si="5"/>
        <v>504</v>
      </c>
      <c r="O27" s="8">
        <f t="shared" si="4"/>
        <v>0</v>
      </c>
      <c r="P27" s="8">
        <f t="shared" si="4"/>
        <v>217</v>
      </c>
      <c r="Q27" s="9">
        <f t="shared" si="4"/>
        <v>429</v>
      </c>
    </row>
    <row r="28" spans="1:23" x14ac:dyDescent="0.3">
      <c r="E28">
        <f>SUM(B25:E27)</f>
        <v>2892</v>
      </c>
      <c r="K28">
        <f>SUM(H25:K27)</f>
        <v>3024</v>
      </c>
      <c r="Q28">
        <f>SUM(N25:Q27)</f>
        <v>2661</v>
      </c>
    </row>
    <row r="31" spans="1:23" x14ac:dyDescent="0.3">
      <c r="G31" t="s">
        <v>20</v>
      </c>
    </row>
    <row r="32" spans="1:23" x14ac:dyDescent="0.3">
      <c r="G32" t="s">
        <v>13</v>
      </c>
    </row>
    <row r="33" spans="7:17" x14ac:dyDescent="0.3">
      <c r="G33" t="s">
        <v>1</v>
      </c>
    </row>
    <row r="34" spans="7:17" x14ac:dyDescent="0.3">
      <c r="H34" s="10" t="s">
        <v>5</v>
      </c>
      <c r="I34" s="10" t="s">
        <v>6</v>
      </c>
      <c r="J34" s="10" t="s">
        <v>7</v>
      </c>
      <c r="K34" s="10" t="s">
        <v>8</v>
      </c>
      <c r="N34" s="10" t="s">
        <v>5</v>
      </c>
      <c r="O34" s="10" t="s">
        <v>6</v>
      </c>
      <c r="P34" s="10" t="s">
        <v>7</v>
      </c>
      <c r="Q34" s="10" t="s">
        <v>8</v>
      </c>
    </row>
    <row r="35" spans="7:17" x14ac:dyDescent="0.3">
      <c r="G35" s="10" t="s">
        <v>2</v>
      </c>
      <c r="H35" s="1">
        <v>5</v>
      </c>
      <c r="I35" s="2">
        <v>18</v>
      </c>
      <c r="J35" s="2">
        <v>12</v>
      </c>
      <c r="K35" s="3"/>
      <c r="M35" s="10" t="s">
        <v>2</v>
      </c>
      <c r="N35" s="1">
        <f>ROUND(H35*$P$5,0)</f>
        <v>4</v>
      </c>
      <c r="O35" s="2">
        <f t="shared" ref="O35:O37" si="6">ROUND(I35*$P$5,0)</f>
        <v>16</v>
      </c>
      <c r="P35" s="2">
        <f t="shared" ref="P35:P37" si="7">ROUND(J35*$P$5,0)</f>
        <v>11</v>
      </c>
      <c r="Q35" s="3">
        <f t="shared" ref="Q35:Q37" si="8">ROUND(K35*$P$5,0)</f>
        <v>0</v>
      </c>
    </row>
    <row r="36" spans="7:17" x14ac:dyDescent="0.3">
      <c r="G36" s="10" t="s">
        <v>3</v>
      </c>
      <c r="H36" s="4">
        <v>659</v>
      </c>
      <c r="I36" s="5">
        <v>185</v>
      </c>
      <c r="J36" s="5">
        <v>30</v>
      </c>
      <c r="K36" s="6"/>
      <c r="M36" s="10" t="s">
        <v>3</v>
      </c>
      <c r="N36" s="4">
        <f t="shared" ref="N36:N37" si="9">ROUND(H36*$P$5,0)</f>
        <v>580</v>
      </c>
      <c r="O36" s="5">
        <f t="shared" si="6"/>
        <v>163</v>
      </c>
      <c r="P36" s="5">
        <f t="shared" si="7"/>
        <v>26</v>
      </c>
      <c r="Q36" s="6">
        <f t="shared" si="8"/>
        <v>0</v>
      </c>
    </row>
    <row r="37" spans="7:17" x14ac:dyDescent="0.3">
      <c r="G37" s="10" t="s">
        <v>4</v>
      </c>
      <c r="H37" s="7">
        <v>15</v>
      </c>
      <c r="I37" s="8">
        <v>29</v>
      </c>
      <c r="J37" s="8">
        <v>68</v>
      </c>
      <c r="K37" s="9"/>
      <c r="M37" s="10" t="s">
        <v>4</v>
      </c>
      <c r="N37" s="7">
        <f t="shared" si="9"/>
        <v>13</v>
      </c>
      <c r="O37" s="8">
        <f t="shared" si="6"/>
        <v>26</v>
      </c>
      <c r="P37" s="8">
        <f t="shared" si="7"/>
        <v>60</v>
      </c>
      <c r="Q37" s="9">
        <f t="shared" si="8"/>
        <v>0</v>
      </c>
    </row>
    <row r="38" spans="7:17" x14ac:dyDescent="0.3">
      <c r="K38">
        <f>SUM(H35:K37)</f>
        <v>1021</v>
      </c>
      <c r="Q38">
        <f>SUM(N35:Q37)</f>
        <v>899</v>
      </c>
    </row>
    <row r="39" spans="7:17" x14ac:dyDescent="0.3">
      <c r="H39">
        <f>H35+H36+H37</f>
        <v>679</v>
      </c>
      <c r="I39">
        <f>I36+J35</f>
        <v>197</v>
      </c>
    </row>
    <row r="40" spans="7:17" x14ac:dyDescent="0.3">
      <c r="H40">
        <f>H17+J18+K16</f>
        <v>682</v>
      </c>
      <c r="I40">
        <f>I16+I18</f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40"/>
  <sheetViews>
    <sheetView tabSelected="1" topLeftCell="D1" workbookViewId="0">
      <selection activeCell="S31" sqref="S31"/>
    </sheetView>
  </sheetViews>
  <sheetFormatPr defaultRowHeight="14.4" x14ac:dyDescent="0.3"/>
  <sheetData>
    <row r="3" spans="1:23" x14ac:dyDescent="0.3">
      <c r="A3" t="s">
        <v>0</v>
      </c>
      <c r="G3" t="s">
        <v>0</v>
      </c>
    </row>
    <row r="4" spans="1:23" x14ac:dyDescent="0.3">
      <c r="A4" t="s">
        <v>9</v>
      </c>
      <c r="G4" t="s">
        <v>13</v>
      </c>
    </row>
    <row r="5" spans="1:23" x14ac:dyDescent="0.3">
      <c r="A5" t="s">
        <v>10</v>
      </c>
      <c r="H5" t="s">
        <v>14</v>
      </c>
      <c r="N5" t="s">
        <v>15</v>
      </c>
      <c r="P5" s="11">
        <v>0.88</v>
      </c>
    </row>
    <row r="6" spans="1:23" x14ac:dyDescent="0.3">
      <c r="A6" s="10"/>
      <c r="B6" s="10" t="s">
        <v>5</v>
      </c>
      <c r="C6" s="10" t="s">
        <v>6</v>
      </c>
      <c r="D6" s="10" t="s">
        <v>7</v>
      </c>
      <c r="E6" s="10" t="s">
        <v>8</v>
      </c>
      <c r="H6" s="10" t="s">
        <v>5</v>
      </c>
      <c r="I6" s="10" t="s">
        <v>6</v>
      </c>
      <c r="J6" s="10" t="s">
        <v>7</v>
      </c>
      <c r="K6" s="10" t="s">
        <v>8</v>
      </c>
      <c r="L6" s="10"/>
      <c r="N6" s="10" t="s">
        <v>5</v>
      </c>
      <c r="O6" s="10" t="s">
        <v>6</v>
      </c>
      <c r="P6" s="10" t="s">
        <v>7</v>
      </c>
      <c r="Q6" s="10" t="s">
        <v>8</v>
      </c>
    </row>
    <row r="7" spans="1:23" x14ac:dyDescent="0.3">
      <c r="A7" s="10" t="s">
        <v>2</v>
      </c>
      <c r="B7" s="1"/>
      <c r="C7" s="2">
        <v>76</v>
      </c>
      <c r="D7" s="2">
        <v>533</v>
      </c>
      <c r="E7" s="3">
        <v>49</v>
      </c>
      <c r="G7" s="10" t="s">
        <v>2</v>
      </c>
      <c r="H7" s="1"/>
      <c r="I7" s="2">
        <v>100</v>
      </c>
      <c r="J7" s="2">
        <v>485</v>
      </c>
      <c r="K7" s="3">
        <v>46</v>
      </c>
      <c r="L7" s="5"/>
      <c r="M7" s="10" t="s">
        <v>2</v>
      </c>
      <c r="N7" s="1">
        <f>ROUND(H7*$P$5,0)</f>
        <v>0</v>
      </c>
      <c r="O7" s="2">
        <f t="shared" ref="O7:Q9" si="0">ROUND(I7*$P$5,0)</f>
        <v>88</v>
      </c>
      <c r="P7" s="2">
        <f t="shared" si="0"/>
        <v>427</v>
      </c>
      <c r="Q7" s="3">
        <f t="shared" si="0"/>
        <v>40</v>
      </c>
    </row>
    <row r="8" spans="1:23" x14ac:dyDescent="0.3">
      <c r="A8" s="10" t="s">
        <v>3</v>
      </c>
      <c r="B8" s="4"/>
      <c r="C8" s="5">
        <v>410</v>
      </c>
      <c r="D8" s="5">
        <v>204</v>
      </c>
      <c r="E8" s="6">
        <v>155</v>
      </c>
      <c r="G8" s="10" t="s">
        <v>3</v>
      </c>
      <c r="H8" s="4"/>
      <c r="I8" s="5">
        <v>577</v>
      </c>
      <c r="J8" s="5">
        <v>269</v>
      </c>
      <c r="K8" s="6">
        <v>159</v>
      </c>
      <c r="L8" s="5"/>
      <c r="M8" s="10" t="s">
        <v>3</v>
      </c>
      <c r="N8" s="4">
        <f t="shared" ref="N8:N9" si="1">ROUND(H8*$P$5,0)</f>
        <v>0</v>
      </c>
      <c r="O8" s="5">
        <f t="shared" si="0"/>
        <v>508</v>
      </c>
      <c r="P8" s="5">
        <f t="shared" si="0"/>
        <v>237</v>
      </c>
      <c r="Q8" s="6">
        <f t="shared" si="0"/>
        <v>140</v>
      </c>
    </row>
    <row r="9" spans="1:23" x14ac:dyDescent="0.3">
      <c r="A9" s="10" t="s">
        <v>4</v>
      </c>
      <c r="B9" s="7"/>
      <c r="C9" s="8">
        <v>108</v>
      </c>
      <c r="D9" s="8">
        <v>183</v>
      </c>
      <c r="E9" s="9">
        <v>114</v>
      </c>
      <c r="G9" s="10" t="s">
        <v>4</v>
      </c>
      <c r="H9" s="7"/>
      <c r="I9" s="8">
        <v>67</v>
      </c>
      <c r="J9" s="8">
        <v>216</v>
      </c>
      <c r="K9" s="9">
        <v>129</v>
      </c>
      <c r="L9" s="5"/>
      <c r="M9" s="10" t="s">
        <v>4</v>
      </c>
      <c r="N9" s="7">
        <f t="shared" si="1"/>
        <v>0</v>
      </c>
      <c r="O9" s="8">
        <f t="shared" si="0"/>
        <v>59</v>
      </c>
      <c r="P9" s="8">
        <f t="shared" si="0"/>
        <v>190</v>
      </c>
      <c r="Q9" s="9">
        <f t="shared" si="0"/>
        <v>114</v>
      </c>
    </row>
    <row r="10" spans="1:23" x14ac:dyDescent="0.3">
      <c r="E10">
        <f>SUM(B7:E9)</f>
        <v>1832</v>
      </c>
      <c r="K10">
        <f>SUM(H7:K9)</f>
        <v>2048</v>
      </c>
      <c r="Q10">
        <f>SUM(N7:Q9)</f>
        <v>1803</v>
      </c>
    </row>
    <row r="12" spans="1:23" x14ac:dyDescent="0.3">
      <c r="A12" t="s">
        <v>11</v>
      </c>
      <c r="G12" t="s">
        <v>11</v>
      </c>
      <c r="S12" t="s">
        <v>11</v>
      </c>
    </row>
    <row r="13" spans="1:23" x14ac:dyDescent="0.3">
      <c r="A13" t="s">
        <v>9</v>
      </c>
      <c r="G13" t="s">
        <v>13</v>
      </c>
      <c r="S13" t="s">
        <v>16</v>
      </c>
    </row>
    <row r="14" spans="1:23" x14ac:dyDescent="0.3">
      <c r="A14" t="s">
        <v>10</v>
      </c>
    </row>
    <row r="15" spans="1:23" x14ac:dyDescent="0.3">
      <c r="A15" s="10"/>
      <c r="B15" s="10" t="s">
        <v>5</v>
      </c>
      <c r="C15" s="10" t="s">
        <v>6</v>
      </c>
      <c r="D15" s="10" t="s">
        <v>7</v>
      </c>
      <c r="E15" s="10" t="s">
        <v>8</v>
      </c>
      <c r="H15" s="10" t="s">
        <v>5</v>
      </c>
      <c r="I15" s="10" t="s">
        <v>6</v>
      </c>
      <c r="J15" s="10" t="s">
        <v>7</v>
      </c>
      <c r="K15" s="10" t="s">
        <v>8</v>
      </c>
      <c r="L15" s="10"/>
      <c r="N15" s="10" t="s">
        <v>5</v>
      </c>
      <c r="O15" s="10" t="s">
        <v>6</v>
      </c>
      <c r="P15" s="10" t="s">
        <v>7</v>
      </c>
      <c r="Q15" s="10" t="s">
        <v>8</v>
      </c>
      <c r="T15" s="10" t="s">
        <v>5</v>
      </c>
      <c r="U15" s="10" t="s">
        <v>6</v>
      </c>
      <c r="V15" s="10" t="s">
        <v>7</v>
      </c>
      <c r="W15" s="10" t="s">
        <v>8</v>
      </c>
    </row>
    <row r="16" spans="1:23" x14ac:dyDescent="0.3">
      <c r="A16" s="10" t="s">
        <v>2</v>
      </c>
      <c r="B16" s="1">
        <v>281</v>
      </c>
      <c r="C16" s="2">
        <v>87</v>
      </c>
      <c r="D16" s="2"/>
      <c r="E16" s="3">
        <v>62</v>
      </c>
      <c r="G16" s="10" t="s">
        <v>2</v>
      </c>
      <c r="H16" s="1">
        <v>314</v>
      </c>
      <c r="I16" s="2">
        <v>79</v>
      </c>
      <c r="J16" s="2"/>
      <c r="K16" s="3">
        <v>65</v>
      </c>
      <c r="L16" s="5"/>
      <c r="M16" s="10" t="s">
        <v>2</v>
      </c>
      <c r="N16" s="1">
        <f>ROUND(H16*$P$5,0)</f>
        <v>276</v>
      </c>
      <c r="O16" s="2">
        <f t="shared" ref="O16:O18" si="2">ROUND(I16*$P$5,0)</f>
        <v>70</v>
      </c>
      <c r="P16" s="2">
        <f t="shared" ref="P16:P18" si="3">ROUND(J16*$P$5,0)</f>
        <v>0</v>
      </c>
      <c r="Q16" s="3">
        <f t="shared" ref="Q16:Q18" si="4">ROUND(K16*$P$5,0)</f>
        <v>57</v>
      </c>
      <c r="S16" s="10" t="s">
        <v>2</v>
      </c>
      <c r="T16" s="1">
        <v>320</v>
      </c>
      <c r="U16" s="2">
        <v>63</v>
      </c>
      <c r="V16" s="2"/>
      <c r="W16" s="3">
        <v>62</v>
      </c>
    </row>
    <row r="17" spans="1:23" x14ac:dyDescent="0.3">
      <c r="A17" s="10" t="s">
        <v>3</v>
      </c>
      <c r="B17" s="4">
        <v>393</v>
      </c>
      <c r="C17" s="5"/>
      <c r="D17" s="5">
        <v>372</v>
      </c>
      <c r="E17" s="6">
        <v>221</v>
      </c>
      <c r="G17" s="10" t="s">
        <v>3</v>
      </c>
      <c r="H17" s="4">
        <v>438</v>
      </c>
      <c r="I17" s="12"/>
      <c r="J17" s="12">
        <v>413</v>
      </c>
      <c r="K17" s="6">
        <v>209</v>
      </c>
      <c r="L17" s="5"/>
      <c r="M17" s="10" t="s">
        <v>3</v>
      </c>
      <c r="N17" s="4">
        <f t="shared" ref="N17:N18" si="5">ROUND(H17*$P$5,0)</f>
        <v>385</v>
      </c>
      <c r="O17" s="5">
        <f t="shared" si="2"/>
        <v>0</v>
      </c>
      <c r="P17" s="5">
        <f t="shared" si="3"/>
        <v>363</v>
      </c>
      <c r="Q17" s="6">
        <f t="shared" si="4"/>
        <v>184</v>
      </c>
      <c r="S17" s="10" t="s">
        <v>3</v>
      </c>
      <c r="T17" s="4">
        <v>417</v>
      </c>
      <c r="U17" s="12"/>
      <c r="V17" s="12">
        <v>407</v>
      </c>
      <c r="W17" s="6">
        <v>201</v>
      </c>
    </row>
    <row r="18" spans="1:23" x14ac:dyDescent="0.3">
      <c r="A18" s="10" t="s">
        <v>4</v>
      </c>
      <c r="B18" s="7">
        <v>140</v>
      </c>
      <c r="C18" s="8">
        <v>267</v>
      </c>
      <c r="D18" s="8">
        <v>66</v>
      </c>
      <c r="E18" s="9"/>
      <c r="G18" s="10" t="s">
        <v>4</v>
      </c>
      <c r="H18" s="7">
        <v>118</v>
      </c>
      <c r="I18" s="8">
        <v>262</v>
      </c>
      <c r="J18" s="8">
        <v>37</v>
      </c>
      <c r="K18" s="9"/>
      <c r="L18" s="5"/>
      <c r="M18" s="10" t="s">
        <v>4</v>
      </c>
      <c r="N18" s="7">
        <f t="shared" si="5"/>
        <v>104</v>
      </c>
      <c r="O18" s="8">
        <f t="shared" si="2"/>
        <v>231</v>
      </c>
      <c r="P18" s="8">
        <f t="shared" si="3"/>
        <v>33</v>
      </c>
      <c r="Q18" s="9">
        <f t="shared" si="4"/>
        <v>0</v>
      </c>
      <c r="S18" s="10" t="s">
        <v>4</v>
      </c>
      <c r="T18" s="7">
        <v>150</v>
      </c>
      <c r="U18" s="8">
        <v>230</v>
      </c>
      <c r="V18" s="8">
        <v>34</v>
      </c>
      <c r="W18" s="9"/>
    </row>
    <row r="19" spans="1:23" x14ac:dyDescent="0.3">
      <c r="E19">
        <f>SUM(B16:E18)</f>
        <v>1889</v>
      </c>
      <c r="K19">
        <f>SUM(H16:K18)</f>
        <v>1935</v>
      </c>
      <c r="Q19">
        <f>SUM(N16:Q18)</f>
        <v>1703</v>
      </c>
      <c r="W19">
        <f>SUM(T16:W18)</f>
        <v>1884</v>
      </c>
    </row>
    <row r="21" spans="1:23" x14ac:dyDescent="0.3">
      <c r="A21" t="s">
        <v>12</v>
      </c>
      <c r="G21" t="s">
        <v>12</v>
      </c>
    </row>
    <row r="22" spans="1:23" x14ac:dyDescent="0.3">
      <c r="A22" t="s">
        <v>9</v>
      </c>
      <c r="G22" t="s">
        <v>13</v>
      </c>
    </row>
    <row r="23" spans="1:23" x14ac:dyDescent="0.3">
      <c r="A23" t="s">
        <v>10</v>
      </c>
    </row>
    <row r="24" spans="1:23" x14ac:dyDescent="0.3">
      <c r="A24" s="10"/>
      <c r="B24" s="10" t="s">
        <v>5</v>
      </c>
      <c r="C24" s="10" t="s">
        <v>6</v>
      </c>
      <c r="D24" s="10" t="s">
        <v>7</v>
      </c>
      <c r="E24" s="10" t="s">
        <v>8</v>
      </c>
      <c r="H24" s="10" t="s">
        <v>5</v>
      </c>
      <c r="I24" s="10" t="s">
        <v>6</v>
      </c>
      <c r="J24" s="10" t="s">
        <v>7</v>
      </c>
      <c r="K24" s="10" t="s">
        <v>8</v>
      </c>
      <c r="L24" s="10"/>
      <c r="N24" s="10" t="s">
        <v>5</v>
      </c>
      <c r="O24" s="10" t="s">
        <v>6</v>
      </c>
      <c r="P24" s="10" t="s">
        <v>7</v>
      </c>
      <c r="Q24" s="10" t="s">
        <v>8</v>
      </c>
    </row>
    <row r="25" spans="1:23" x14ac:dyDescent="0.3">
      <c r="A25" s="10" t="s">
        <v>2</v>
      </c>
      <c r="B25" s="1"/>
      <c r="C25" s="2">
        <v>292</v>
      </c>
      <c r="D25" s="2">
        <v>568</v>
      </c>
      <c r="E25" s="3"/>
      <c r="G25" s="10" t="s">
        <v>2</v>
      </c>
      <c r="H25" s="1"/>
      <c r="I25" s="2">
        <v>100</v>
      </c>
      <c r="J25" s="2">
        <v>864</v>
      </c>
      <c r="K25" s="3"/>
      <c r="L25" s="5"/>
      <c r="M25" s="10" t="s">
        <v>2</v>
      </c>
      <c r="N25" s="1">
        <f>ROUND(H25*$P$5,0)</f>
        <v>0</v>
      </c>
      <c r="O25" s="2">
        <f t="shared" ref="O25:O27" si="6">ROUND(I25*$P$5,0)</f>
        <v>88</v>
      </c>
      <c r="P25" s="2">
        <f t="shared" ref="P25:P27" si="7">ROUND(J25*$P$5,0)</f>
        <v>760</v>
      </c>
      <c r="Q25" s="3">
        <f t="shared" ref="Q25:Q27" si="8">ROUND(K25*$P$5,0)</f>
        <v>0</v>
      </c>
    </row>
    <row r="26" spans="1:23" x14ac:dyDescent="0.3">
      <c r="A26" s="10" t="s">
        <v>3</v>
      </c>
      <c r="B26" s="4">
        <v>858</v>
      </c>
      <c r="C26" s="5">
        <v>725</v>
      </c>
      <c r="D26" s="5"/>
      <c r="E26" s="6"/>
      <c r="G26" s="10" t="s">
        <v>3</v>
      </c>
      <c r="H26" s="4">
        <v>869</v>
      </c>
      <c r="I26" s="5">
        <v>630</v>
      </c>
      <c r="J26" s="5"/>
      <c r="K26" s="6"/>
      <c r="L26" s="5"/>
      <c r="M26" s="10" t="s">
        <v>3</v>
      </c>
      <c r="N26" s="4">
        <f t="shared" ref="N26:N27" si="9">ROUND(H26*$P$5,0)</f>
        <v>765</v>
      </c>
      <c r="O26" s="5">
        <f t="shared" si="6"/>
        <v>554</v>
      </c>
      <c r="P26" s="5">
        <f t="shared" si="7"/>
        <v>0</v>
      </c>
      <c r="Q26" s="6">
        <f t="shared" si="8"/>
        <v>0</v>
      </c>
    </row>
    <row r="27" spans="1:23" x14ac:dyDescent="0.3">
      <c r="A27" s="10" t="s">
        <v>4</v>
      </c>
      <c r="B27" s="7">
        <v>580</v>
      </c>
      <c r="C27" s="8"/>
      <c r="D27" s="8">
        <v>161</v>
      </c>
      <c r="E27" s="9">
        <v>277</v>
      </c>
      <c r="G27" s="10" t="s">
        <v>4</v>
      </c>
      <c r="H27" s="7">
        <v>573</v>
      </c>
      <c r="I27" s="8"/>
      <c r="J27" s="8">
        <v>145</v>
      </c>
      <c r="K27" s="9">
        <v>512</v>
      </c>
      <c r="L27" s="5"/>
      <c r="M27" s="10" t="s">
        <v>4</v>
      </c>
      <c r="N27" s="7">
        <f t="shared" si="9"/>
        <v>504</v>
      </c>
      <c r="O27" s="8">
        <f t="shared" si="6"/>
        <v>0</v>
      </c>
      <c r="P27" s="8">
        <f t="shared" si="7"/>
        <v>128</v>
      </c>
      <c r="Q27" s="9">
        <f t="shared" si="8"/>
        <v>451</v>
      </c>
    </row>
    <row r="28" spans="1:23" x14ac:dyDescent="0.3">
      <c r="E28">
        <f>SUM(B25:E27)</f>
        <v>3461</v>
      </c>
      <c r="K28">
        <f>SUM(H25:K27)</f>
        <v>3693</v>
      </c>
      <c r="Q28">
        <f>SUM(N25:Q27)</f>
        <v>3250</v>
      </c>
    </row>
    <row r="31" spans="1:23" x14ac:dyDescent="0.3">
      <c r="G31" t="s">
        <v>20</v>
      </c>
    </row>
    <row r="32" spans="1:23" x14ac:dyDescent="0.3">
      <c r="G32" t="s">
        <v>13</v>
      </c>
    </row>
    <row r="33" spans="7:17" x14ac:dyDescent="0.3">
      <c r="G33" t="s">
        <v>10</v>
      </c>
    </row>
    <row r="34" spans="7:17" x14ac:dyDescent="0.3">
      <c r="H34" s="10" t="s">
        <v>5</v>
      </c>
      <c r="I34" s="10" t="s">
        <v>6</v>
      </c>
      <c r="J34" s="10" t="s">
        <v>7</v>
      </c>
      <c r="K34" s="10" t="s">
        <v>8</v>
      </c>
      <c r="N34" s="10" t="s">
        <v>5</v>
      </c>
      <c r="O34" s="10" t="s">
        <v>6</v>
      </c>
      <c r="P34" s="10" t="s">
        <v>7</v>
      </c>
      <c r="Q34" s="10" t="s">
        <v>8</v>
      </c>
    </row>
    <row r="35" spans="7:17" x14ac:dyDescent="0.3">
      <c r="G35" s="10" t="s">
        <v>2</v>
      </c>
      <c r="H35" s="1">
        <v>16</v>
      </c>
      <c r="I35" s="2">
        <v>37</v>
      </c>
      <c r="J35" s="2">
        <v>37</v>
      </c>
      <c r="K35" s="3"/>
      <c r="M35" s="10" t="s">
        <v>2</v>
      </c>
      <c r="N35" s="1">
        <f>ROUND(H35*$P$5,0)</f>
        <v>14</v>
      </c>
      <c r="O35" s="2">
        <f t="shared" ref="O35:O37" si="10">ROUND(I35*$P$5,0)</f>
        <v>33</v>
      </c>
      <c r="P35" s="2">
        <f t="shared" ref="P35:P37" si="11">ROUND(J35*$P$5,0)</f>
        <v>33</v>
      </c>
      <c r="Q35" s="3">
        <f t="shared" ref="Q35:Q37" si="12">ROUND(K35*$P$5,0)</f>
        <v>0</v>
      </c>
    </row>
    <row r="36" spans="7:17" x14ac:dyDescent="0.3">
      <c r="G36" s="10" t="s">
        <v>3</v>
      </c>
      <c r="H36" s="4">
        <v>504</v>
      </c>
      <c r="I36" s="5">
        <v>317</v>
      </c>
      <c r="J36" s="5">
        <v>49</v>
      </c>
      <c r="K36" s="6"/>
      <c r="M36" s="10" t="s">
        <v>3</v>
      </c>
      <c r="N36" s="4">
        <f t="shared" ref="N36:N37" si="13">ROUND(H36*$P$5,0)</f>
        <v>444</v>
      </c>
      <c r="O36" s="5">
        <f t="shared" si="10"/>
        <v>279</v>
      </c>
      <c r="P36" s="5">
        <f t="shared" si="11"/>
        <v>43</v>
      </c>
      <c r="Q36" s="6">
        <f t="shared" si="12"/>
        <v>0</v>
      </c>
    </row>
    <row r="37" spans="7:17" x14ac:dyDescent="0.3">
      <c r="G37" s="10" t="s">
        <v>4</v>
      </c>
      <c r="H37" s="7">
        <v>16</v>
      </c>
      <c r="I37" s="8">
        <v>21</v>
      </c>
      <c r="J37" s="8">
        <v>52</v>
      </c>
      <c r="K37" s="9"/>
      <c r="M37" s="10" t="s">
        <v>4</v>
      </c>
      <c r="N37" s="7">
        <f t="shared" si="13"/>
        <v>14</v>
      </c>
      <c r="O37" s="8">
        <f t="shared" si="10"/>
        <v>18</v>
      </c>
      <c r="P37" s="8">
        <f t="shared" si="11"/>
        <v>46</v>
      </c>
      <c r="Q37" s="9">
        <f t="shared" si="12"/>
        <v>0</v>
      </c>
    </row>
    <row r="38" spans="7:17" x14ac:dyDescent="0.3">
      <c r="K38">
        <f>SUM(H35:K37)</f>
        <v>1049</v>
      </c>
      <c r="Q38">
        <f>SUM(N35:Q37)</f>
        <v>924</v>
      </c>
    </row>
    <row r="39" spans="7:17" x14ac:dyDescent="0.3">
      <c r="H39">
        <f>H35+H36+H37</f>
        <v>536</v>
      </c>
      <c r="I39">
        <f>I36+J35</f>
        <v>354</v>
      </c>
    </row>
    <row r="40" spans="7:17" x14ac:dyDescent="0.3">
      <c r="H40">
        <f>H17+J18+K16</f>
        <v>540</v>
      </c>
      <c r="I40">
        <f>I16+I18</f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8"/>
  <sheetViews>
    <sheetView workbookViewId="0">
      <selection activeCell="H29" sqref="H29"/>
    </sheetView>
  </sheetViews>
  <sheetFormatPr defaultRowHeight="14.4" x14ac:dyDescent="0.3"/>
  <cols>
    <col min="1" max="1" width="17.77734375" bestFit="1" customWidth="1"/>
  </cols>
  <sheetData>
    <row r="7" spans="1:14" x14ac:dyDescent="0.3">
      <c r="A7" s="13" t="s">
        <v>0</v>
      </c>
      <c r="B7" t="s">
        <v>1</v>
      </c>
      <c r="C7" t="s">
        <v>10</v>
      </c>
      <c r="G7" t="s">
        <v>0</v>
      </c>
    </row>
    <row r="8" spans="1:14" x14ac:dyDescent="0.3">
      <c r="A8" t="s">
        <v>9</v>
      </c>
      <c r="B8">
        <f>AM!E10</f>
        <v>1348</v>
      </c>
      <c r="C8">
        <f>PM!E10</f>
        <v>1832</v>
      </c>
    </row>
    <row r="9" spans="1:14" x14ac:dyDescent="0.3">
      <c r="A9" t="s">
        <v>17</v>
      </c>
      <c r="B9">
        <f>AM!K10</f>
        <v>1563</v>
      </c>
      <c r="C9">
        <f>PM!K10</f>
        <v>2048</v>
      </c>
      <c r="G9" t="s">
        <v>1</v>
      </c>
      <c r="H9" t="s">
        <v>14</v>
      </c>
      <c r="N9" t="s">
        <v>15</v>
      </c>
    </row>
    <row r="10" spans="1:14" x14ac:dyDescent="0.3">
      <c r="A10" t="s">
        <v>18</v>
      </c>
      <c r="B10">
        <f>AM!Q10</f>
        <v>1375</v>
      </c>
      <c r="C10">
        <f>PM!Q10</f>
        <v>1803</v>
      </c>
    </row>
    <row r="16" spans="1:14" x14ac:dyDescent="0.3">
      <c r="A16" s="13" t="s">
        <v>11</v>
      </c>
      <c r="B16" t="s">
        <v>1</v>
      </c>
      <c r="C16" t="s">
        <v>10</v>
      </c>
    </row>
    <row r="17" spans="1:3" x14ac:dyDescent="0.3">
      <c r="A17" t="s">
        <v>9</v>
      </c>
      <c r="B17">
        <f>AM!E19</f>
        <v>1666</v>
      </c>
      <c r="C17">
        <f>PM!E19</f>
        <v>1889</v>
      </c>
    </row>
    <row r="18" spans="1:3" x14ac:dyDescent="0.3">
      <c r="A18" t="s">
        <v>17</v>
      </c>
      <c r="B18">
        <f>AM!K19</f>
        <v>1633</v>
      </c>
      <c r="C18">
        <f>PM!K19</f>
        <v>1935</v>
      </c>
    </row>
    <row r="19" spans="1:3" x14ac:dyDescent="0.3">
      <c r="A19" t="s">
        <v>18</v>
      </c>
      <c r="B19">
        <f>AM!Q19</f>
        <v>1437</v>
      </c>
      <c r="C19">
        <f>PM!Q19</f>
        <v>1703</v>
      </c>
    </row>
    <row r="20" spans="1:3" x14ac:dyDescent="0.3">
      <c r="A20" t="s">
        <v>19</v>
      </c>
      <c r="B20">
        <f>AM!W19</f>
        <v>1566</v>
      </c>
      <c r="C20">
        <f>PM!W19</f>
        <v>1884</v>
      </c>
    </row>
    <row r="25" spans="1:3" x14ac:dyDescent="0.3">
      <c r="A25" s="13" t="s">
        <v>12</v>
      </c>
      <c r="B25" t="s">
        <v>1</v>
      </c>
      <c r="C25" t="s">
        <v>10</v>
      </c>
    </row>
    <row r="26" spans="1:3" x14ac:dyDescent="0.3">
      <c r="A26" t="s">
        <v>9</v>
      </c>
      <c r="B26">
        <f>AM!E28</f>
        <v>2892</v>
      </c>
      <c r="C26">
        <f>PM!E28</f>
        <v>3461</v>
      </c>
    </row>
    <row r="27" spans="1:3" x14ac:dyDescent="0.3">
      <c r="A27" t="s">
        <v>17</v>
      </c>
      <c r="B27">
        <f>AM!K28</f>
        <v>3024</v>
      </c>
      <c r="C27">
        <f>PM!K28</f>
        <v>3693</v>
      </c>
    </row>
    <row r="28" spans="1:3" x14ac:dyDescent="0.3">
      <c r="A28" t="s">
        <v>18</v>
      </c>
      <c r="B28">
        <f>AM!Q28</f>
        <v>2661</v>
      </c>
      <c r="C28">
        <f>PM!Q28</f>
        <v>3250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AM</vt:lpstr>
      <vt:lpstr>PM</vt:lpstr>
      <vt:lpstr>Sheet3</vt:lpstr>
    </vt:vector>
  </TitlesOfParts>
  <Company>DuBois &amp; King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Gibson</dc:creator>
  <cp:lastModifiedBy>Lucy Gibson</cp:lastModifiedBy>
  <dcterms:created xsi:type="dcterms:W3CDTF">2017-10-10T19:36:14Z</dcterms:created>
  <dcterms:modified xsi:type="dcterms:W3CDTF">2017-10-17T13:57:15Z</dcterms:modified>
</cp:coreProperties>
</file>