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S-9200UDLS" sheetId="1" r:id="rId1"/>
  </sheets>
  <definedNames>
    <definedName name="_xlnm.Print_Area" localSheetId="0">('MS-9200UDLS'!$B$4:$L$92,'MS-9200UDLS'!$B$95:$L$123)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11" authorId="0">
      <text>
        <r>
          <rPr>
            <sz val="8"/>
            <color indexed="8"/>
            <rFont val="Tahoma"/>
            <family val="2"/>
          </rPr>
          <t xml:space="preserve">If using Reverse Polarity Alarm output, use 0.016; if using the Reverse Polarity Trouble output, use 0.021. Otherwise use 0.011.
</t>
        </r>
      </text>
    </comment>
    <comment ref="B15" authorId="0">
      <text>
        <r>
          <rPr>
            <b/>
            <sz val="8"/>
            <color indexed="8"/>
            <rFont val="Tahoma"/>
            <family val="2"/>
          </rPr>
          <t xml:space="preserve">NOTE:
</t>
        </r>
        <r>
          <rPr>
            <sz val="8"/>
            <color indexed="8"/>
            <rFont val="Tahoma"/>
            <family val="2"/>
          </rPr>
          <t>There cannot be both ANN-BUS Devices and ACS Annunciators connected to the Control Panel. Choose ANN-BUS or ACS</t>
        </r>
        <r>
          <rPr>
            <b/>
            <sz val="8"/>
            <color indexed="8"/>
            <rFont val="Tahoma"/>
            <family val="2"/>
          </rPr>
          <t xml:space="preserve"> NOT </t>
        </r>
        <r>
          <rPr>
            <sz val="8"/>
            <color indexed="8"/>
            <rFont val="Tahoma"/>
            <family val="2"/>
          </rPr>
          <t xml:space="preserve">both.
</t>
        </r>
      </text>
    </comment>
    <comment ref="B23" authorId="0">
      <text>
        <r>
          <rPr>
            <b/>
            <sz val="8"/>
            <color indexed="8"/>
            <rFont val="Tahoma"/>
            <family val="2"/>
          </rPr>
          <t xml:space="preserve">NOTE:
</t>
        </r>
        <r>
          <rPr>
            <sz val="8"/>
            <color indexed="8"/>
            <rFont val="Tahoma"/>
            <family val="2"/>
          </rPr>
          <t xml:space="preserve">There cannot be both ANN-BUS Devices and ACS Annunciators connected to the Control Panel. Choose ANN-BUS or ACS </t>
        </r>
        <r>
          <rPr>
            <b/>
            <sz val="8"/>
            <color indexed="8"/>
            <rFont val="Tahoma"/>
            <family val="2"/>
          </rPr>
          <t>NOT</t>
        </r>
        <r>
          <rPr>
            <sz val="8"/>
            <color indexed="8"/>
            <rFont val="Tahoma"/>
            <family val="2"/>
          </rPr>
          <t xml:space="preserve"> both.
</t>
        </r>
      </text>
    </comment>
    <comment ref="J24" authorId="0">
      <text>
        <r>
          <rPr>
            <sz val="8"/>
            <color indexed="8"/>
            <rFont val="Tahoma"/>
            <family val="2"/>
          </rPr>
          <t>All eight ACM-8RF relays activated on a single module.</t>
        </r>
      </text>
    </comment>
    <comment ref="J25" authorId="0">
      <text>
        <r>
          <rPr>
            <sz val="8"/>
            <color indexed="8"/>
            <rFont val="Tahoma"/>
            <family val="2"/>
          </rPr>
          <t xml:space="preserve">All annunciator LEDs on.
</t>
        </r>
      </text>
    </comment>
    <comment ref="J26" authorId="0">
      <text>
        <r>
          <rPr>
            <sz val="8"/>
            <color indexed="8"/>
            <rFont val="Tahoma"/>
            <family val="2"/>
          </rPr>
          <t xml:space="preserve">All annunciator LEDs on.
</t>
        </r>
      </text>
    </comment>
    <comment ref="J27" authorId="0">
      <text>
        <r>
          <rPr>
            <sz val="8"/>
            <color indexed="8"/>
            <rFont val="Tahoma"/>
            <family val="2"/>
          </rPr>
          <t xml:space="preserve">All annunciator LEDs on.
</t>
        </r>
      </text>
    </comment>
    <comment ref="J28" authorId="0">
      <text>
        <r>
          <rPr>
            <sz val="8"/>
            <color indexed="8"/>
            <rFont val="Tahoma"/>
            <family val="2"/>
          </rPr>
          <t xml:space="preserve">All annunciator LEDs on.
</t>
        </r>
      </text>
    </comment>
    <comment ref="J29" authorId="0">
      <text>
        <r>
          <rPr>
            <sz val="8"/>
            <color indexed="8"/>
            <rFont val="Tahoma"/>
            <family val="2"/>
          </rPr>
          <t xml:space="preserve">All annunciator LEDs on.
</t>
        </r>
      </text>
    </comment>
    <comment ref="J30" authorId="0">
      <text>
        <r>
          <rPr>
            <sz val="8"/>
            <color indexed="8"/>
            <rFont val="Tahoma"/>
            <family val="2"/>
          </rPr>
          <t xml:space="preserve">All annunciator LEDs on.
</t>
        </r>
      </text>
    </comment>
    <comment ref="J31" authorId="0">
      <text>
        <r>
          <rPr>
            <sz val="8"/>
            <color indexed="8"/>
            <rFont val="Tahoma"/>
            <family val="2"/>
          </rPr>
          <t xml:space="preserve">All annunciator LEDs on.
</t>
        </r>
      </text>
    </comment>
    <comment ref="J32" authorId="0">
      <text>
        <r>
          <rPr>
            <sz val="8"/>
            <color indexed="8"/>
            <rFont val="Tahoma"/>
            <family val="2"/>
          </rPr>
          <t xml:space="preserve">LDM-32F with LEDs on.
</t>
        </r>
      </text>
    </comment>
    <comment ref="E73" authorId="0">
      <text>
        <r>
          <rPr>
            <sz val="8"/>
            <color indexed="8"/>
            <rFont val="Tahoma"/>
            <family val="2"/>
          </rPr>
          <t xml:space="preserve">Refer to the Device Compatibility Document for standby current.
</t>
        </r>
      </text>
    </comment>
    <comment ref="B74" authorId="0">
      <text>
        <r>
          <rPr>
            <sz val="9"/>
            <color indexed="8"/>
            <rFont val="Tahoma"/>
            <family val="2"/>
          </rPr>
          <t xml:space="preserve">Only add those devices that are drawing power from the MS-9200UDLS Control Panel. Devices that are using Auxiliary Power from a Power Supply like the FCPS-24FS6 should not be added in this section.
</t>
        </r>
      </text>
    </comment>
    <comment ref="B80" authorId="0">
      <text>
        <r>
          <rPr>
            <sz val="9"/>
            <color indexed="8"/>
            <rFont val="Tahoma"/>
            <family val="2"/>
          </rPr>
          <t xml:space="preserve">Input any devices that are not included in the battery calculation. Input the part number, quantity, and current draws into the appropriate cells.
</t>
        </r>
      </text>
    </comment>
    <comment ref="B86" authorId="0">
      <text>
        <r>
          <rPr>
            <sz val="9"/>
            <color indexed="8"/>
            <rFont val="Tahoma"/>
            <family val="2"/>
          </rPr>
          <t>Use Circuit Detail Worksheet below for configuring Output Circuits.</t>
        </r>
      </text>
    </comment>
    <comment ref="B91" authorId="0">
      <text>
        <r>
          <rPr>
            <sz val="8"/>
            <color indexed="8"/>
            <rFont val="Tahoma"/>
            <family val="2"/>
          </rPr>
          <t>The total standby current must include both the nonresettable/resettable (TB1 Terminals 1 &amp; 2) and resettable (TB1 Terminals 3 &amp; 4) power. Caution must be taken to ensure that current drawn from these outputs during alarm does not exceed maximum ratings specified. Current limitations of TB3 &amp; TB4 circuits is 2.5 amps per NAC Output and 1.0 amps per special application auxiliary power output.</t>
        </r>
      </text>
    </comment>
    <comment ref="H100" authorId="0">
      <text>
        <r>
          <rPr>
            <sz val="8"/>
            <color indexed="8"/>
            <rFont val="Tahoma"/>
            <family val="2"/>
          </rPr>
          <t>Select Standby Time in Hours from the dropdown list.</t>
        </r>
      </text>
    </comment>
    <comment ref="H103" authorId="0">
      <text>
        <r>
          <rPr>
            <sz val="8"/>
            <color indexed="8"/>
            <rFont val="Tahoma"/>
            <family val="2"/>
          </rPr>
          <t xml:space="preserve">Select the Alarm Time in minutes from the dropdown list.
</t>
        </r>
      </text>
    </comment>
    <comment ref="H106" authorId="0">
      <text>
        <r>
          <rPr>
            <sz val="8"/>
            <color indexed="8"/>
            <rFont val="Tahoma"/>
            <family val="2"/>
          </rPr>
          <t>Select the Derating Factor from the dropdown list.</t>
        </r>
      </text>
    </comment>
  </commentList>
</comments>
</file>

<file path=xl/sharedStrings.xml><?xml version="1.0" encoding="utf-8"?>
<sst xmlns="http://schemas.openxmlformats.org/spreadsheetml/2006/main" count="552" uniqueCount="124">
  <si>
    <r>
      <t xml:space="preserve">Note 1: You are </t>
    </r>
    <r>
      <rPr>
        <b/>
        <sz val="10"/>
        <rFont val="Arial"/>
        <family val="2"/>
      </rPr>
      <t>fully responsible for verifying these calculations</t>
    </r>
    <r>
      <rPr>
        <sz val="10"/>
        <rFont val="Arial"/>
        <family val="2"/>
      </rPr>
      <t>.</t>
    </r>
  </si>
  <si>
    <t>Version 7.22.14</t>
  </si>
  <si>
    <r>
      <t xml:space="preserve">Note 2: Use the dropdowns and the </t>
    </r>
    <r>
      <rPr>
        <b/>
        <sz val="10"/>
        <rFont val="Arial"/>
        <family val="2"/>
      </rPr>
      <t>yellow</t>
    </r>
    <r>
      <rPr>
        <sz val="10"/>
        <rFont val="Arial"/>
        <family val="2"/>
      </rPr>
      <t xml:space="preserve"> cells to enter values.</t>
    </r>
  </si>
  <si>
    <t>MS-9200UDLS Rev.3 Battery Calculation</t>
  </si>
  <si>
    <t>Secondary Power Source Requirements</t>
  </si>
  <si>
    <t>5 Minutes</t>
  </si>
  <si>
    <t>24 Hours</t>
  </si>
  <si>
    <t>10 Minutes</t>
  </si>
  <si>
    <t>48 Hours</t>
  </si>
  <si>
    <t>Standby Current (amps)</t>
  </si>
  <si>
    <t>Secondary Alarm Current (amps)</t>
  </si>
  <si>
    <t>15 Minutes</t>
  </si>
  <si>
    <t>60 Hours</t>
  </si>
  <si>
    <t>Device Type</t>
  </si>
  <si>
    <t>Qty</t>
  </si>
  <si>
    <t>Current Draw</t>
  </si>
  <si>
    <t xml:space="preserve">Total </t>
  </si>
  <si>
    <t>20 Minutes</t>
  </si>
  <si>
    <t>72 Hours</t>
  </si>
  <si>
    <t>Main Circuit Board</t>
  </si>
  <si>
    <t>x</t>
  </si>
  <si>
    <t>=</t>
  </si>
  <si>
    <t>25 Minutes</t>
  </si>
  <si>
    <t>90 Hours</t>
  </si>
  <si>
    <t>XRM-24B</t>
  </si>
  <si>
    <t>30 Minutes</t>
  </si>
  <si>
    <t>4XTMF</t>
  </si>
  <si>
    <t>45 Minutes</t>
  </si>
  <si>
    <t>IPDACT-2</t>
  </si>
  <si>
    <t>60 Minutes</t>
  </si>
  <si>
    <t>IPDACT-2UD</t>
  </si>
  <si>
    <t>ECC-FFT</t>
  </si>
  <si>
    <t>ANN-BUS Devices</t>
  </si>
  <si>
    <t>ANN-80(-W)</t>
  </si>
  <si>
    <t>ANN-LED</t>
  </si>
  <si>
    <t>ANN-RLED</t>
  </si>
  <si>
    <t>ANN-RLY</t>
  </si>
  <si>
    <t>ANN-I/O</t>
  </si>
  <si>
    <t>ANN-S/PG</t>
  </si>
  <si>
    <t>ANN-LC</t>
  </si>
  <si>
    <t>ACS Annunciators</t>
  </si>
  <si>
    <t>ACM-8RF</t>
  </si>
  <si>
    <t>ACM-16ATF</t>
  </si>
  <si>
    <t>ACM-32AF</t>
  </si>
  <si>
    <t>AEM-16ATF</t>
  </si>
  <si>
    <t>AEM-32AF</t>
  </si>
  <si>
    <t>AFM-16ATF</t>
  </si>
  <si>
    <t>AFM-32AF</t>
  </si>
  <si>
    <t>AFM-16AF</t>
  </si>
  <si>
    <t>LDM-32F</t>
  </si>
  <si>
    <t>LDM-E32F</t>
  </si>
  <si>
    <t>LCD-80F</t>
  </si>
  <si>
    <t>Addressable Devices</t>
  </si>
  <si>
    <t>BEAM355</t>
  </si>
  <si>
    <t>BEAM355S</t>
  </si>
  <si>
    <t>BEAM1224</t>
  </si>
  <si>
    <t>CP355</t>
  </si>
  <si>
    <t>SD355</t>
  </si>
  <si>
    <t>SD355T</t>
  </si>
  <si>
    <t>AD355</t>
  </si>
  <si>
    <t>H355</t>
  </si>
  <si>
    <t>H355R</t>
  </si>
  <si>
    <t>H355HT</t>
  </si>
  <si>
    <t>D350P</t>
  </si>
  <si>
    <t>D350RP</t>
  </si>
  <si>
    <t>D350PL</t>
  </si>
  <si>
    <t>D350RPL</t>
  </si>
  <si>
    <t>D355PL</t>
  </si>
  <si>
    <t>MMF-300</t>
  </si>
  <si>
    <t>MMF-300-10</t>
  </si>
  <si>
    <t>MDF-300</t>
  </si>
  <si>
    <t>MMF-301</t>
  </si>
  <si>
    <t>MMF-302</t>
  </si>
  <si>
    <t>MMF-302-6</t>
  </si>
  <si>
    <t>BG-12LX</t>
  </si>
  <si>
    <t>CMF-300</t>
  </si>
  <si>
    <t>CMF-300-6</t>
  </si>
  <si>
    <t>CRF-300</t>
  </si>
  <si>
    <t>CRF-300-6</t>
  </si>
  <si>
    <t>CDRM-300</t>
  </si>
  <si>
    <t>I300</t>
  </si>
  <si>
    <t>B501BH-2</t>
  </si>
  <si>
    <t>B501BHT-2</t>
  </si>
  <si>
    <t>B224RB</t>
  </si>
  <si>
    <t>B224BI</t>
  </si>
  <si>
    <t>B200SR</t>
  </si>
  <si>
    <r>
      <t xml:space="preserve">Maximum alarm draw for all Addressable devices </t>
    </r>
    <r>
      <rPr>
        <b/>
        <sz val="10"/>
        <rFont val="Arial"/>
        <family val="2"/>
      </rPr>
      <t>---------------&gt;</t>
    </r>
  </si>
  <si>
    <t>EOLR-1</t>
  </si>
  <si>
    <t>FCPS (Remote Sync)</t>
  </si>
  <si>
    <t>Resettable Power</t>
  </si>
  <si>
    <t>4-Wire Smoke Detectors</t>
  </si>
  <si>
    <t>Auxiliary Power</t>
  </si>
  <si>
    <t>CMF-300 (Aux. Power)</t>
  </si>
  <si>
    <t>CMF-300-6 (Aux. Power)</t>
  </si>
  <si>
    <t>MMF-302 (Aux. Power)</t>
  </si>
  <si>
    <t>MMF-302-6 (Aux. Power)</t>
  </si>
  <si>
    <t>B200SR (Aux. Power)</t>
  </si>
  <si>
    <t>Miscellaneous Devices</t>
  </si>
  <si>
    <t>CO Detector</t>
  </si>
  <si>
    <t>Output Circuits</t>
  </si>
  <si>
    <t>NAC/Output #1</t>
  </si>
  <si>
    <t>NAC/Output #2</t>
  </si>
  <si>
    <t>NAC/Output #3</t>
  </si>
  <si>
    <t>NAC/Output #4</t>
  </si>
  <si>
    <t>Current Draw from TB3</t>
  </si>
  <si>
    <t xml:space="preserve">Total Standby Load </t>
  </si>
  <si>
    <t xml:space="preserve">Total Alarm Load  </t>
  </si>
  <si>
    <t>Calculation in Total Sheet</t>
  </si>
  <si>
    <t>Required Standby Time in Hours</t>
  </si>
  <si>
    <t>Standby Load Current</t>
  </si>
  <si>
    <t>Required Alarm Time in Minutes</t>
  </si>
  <si>
    <t>Alarm Load Current (Amps)</t>
  </si>
  <si>
    <t xml:space="preserve"> Total Current Load </t>
  </si>
  <si>
    <t xml:space="preserve">Multiply by the Derating Factor </t>
  </si>
  <si>
    <t xml:space="preserve">Total Ampere Hours Required </t>
  </si>
  <si>
    <t xml:space="preserve">Recommended Batteries: </t>
  </si>
  <si>
    <t>Battery Check</t>
  </si>
  <si>
    <t>Current Draw Check</t>
  </si>
  <si>
    <t>MS 9200UDLS Control Panel:</t>
  </si>
  <si>
    <t>MS-9200UDLS Rev.3 Circuit Detail</t>
  </si>
  <si>
    <t>Device</t>
  </si>
  <si>
    <t>Non-Alarm Draw</t>
  </si>
  <si>
    <t>Alarm Draw</t>
  </si>
  <si>
    <t>H/S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</si>
</sst>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000"/>
    <numFmt numFmtId="166" formatCode="0.00000"/>
    <numFmt numFmtId="167" formatCode="0.000"/>
    <numFmt numFmtId="168" formatCode="0.00000&quot; Amps&quot;"/>
    <numFmt numFmtId="169" formatCode="0.000&quot; AH&quot;"/>
    <numFmt numFmtId="170" formatCode="&quot;x &quot;0.00"/>
    <numFmt numFmtId="171" formatCode="0.00&quot; AH&quot;"/>
    <numFmt numFmtId="172" formatCode="0.00"/>
  </numFmts>
  <fonts count="15"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10"/>
      <color indexed="22"/>
      <name val="Arial"/>
      <family val="2"/>
    </font>
    <font>
      <sz val="9"/>
      <color indexed="8"/>
      <name val="Tahom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7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2" borderId="1" xfId="0" applyFont="1" applyFill="1" applyBorder="1" applyAlignment="1" applyProtection="1">
      <alignment horizontal="left" vertical="top" wrapText="1"/>
      <protection/>
    </xf>
    <xf numFmtId="164" fontId="2" fillId="0" borderId="0" xfId="0" applyFont="1" applyAlignment="1" applyProtection="1">
      <alignment/>
      <protection/>
    </xf>
    <xf numFmtId="164" fontId="0" fillId="2" borderId="1" xfId="0" applyFont="1" applyFill="1" applyBorder="1" applyAlignment="1" applyProtection="1">
      <alignment horizontal="left"/>
      <protection/>
    </xf>
    <xf numFmtId="164" fontId="1" fillId="2" borderId="2" xfId="0" applyFont="1" applyFill="1" applyBorder="1" applyAlignment="1" applyProtection="1">
      <alignment horizontal="center"/>
      <protection/>
    </xf>
    <xf numFmtId="164" fontId="3" fillId="2" borderId="3" xfId="0" applyFont="1" applyFill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4" fillId="3" borderId="4" xfId="0" applyFont="1" applyFill="1" applyBorder="1" applyAlignment="1" applyProtection="1">
      <alignment/>
      <protection/>
    </xf>
    <xf numFmtId="164" fontId="5" fillId="3" borderId="5" xfId="0" applyFont="1" applyFill="1" applyBorder="1" applyAlignment="1" applyProtection="1">
      <alignment horizontal="center"/>
      <protection/>
    </xf>
    <xf numFmtId="164" fontId="5" fillId="3" borderId="6" xfId="0" applyFont="1" applyFill="1" applyBorder="1" applyAlignment="1" applyProtection="1">
      <alignment horizontal="center"/>
      <protection/>
    </xf>
    <xf numFmtId="164" fontId="5" fillId="3" borderId="7" xfId="0" applyFont="1" applyFill="1" applyBorder="1" applyAlignment="1" applyProtection="1">
      <alignment horizontal="center"/>
      <protection/>
    </xf>
    <xf numFmtId="164" fontId="5" fillId="3" borderId="8" xfId="0" applyFont="1" applyFill="1" applyBorder="1" applyAlignment="1" applyProtection="1">
      <alignment horizontal="center"/>
      <protection/>
    </xf>
    <xf numFmtId="164" fontId="5" fillId="3" borderId="9" xfId="0" applyFont="1" applyFill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5" fontId="6" fillId="0" borderId="1" xfId="0" applyNumberFormat="1" applyFont="1" applyBorder="1" applyAlignment="1" applyProtection="1">
      <alignment horizontal="center"/>
      <protection/>
    </xf>
    <xf numFmtId="164" fontId="6" fillId="4" borderId="1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center"/>
      <protection/>
    </xf>
    <xf numFmtId="165" fontId="6" fillId="4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 horizontal="left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166" fontId="0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left"/>
      <protection/>
    </xf>
    <xf numFmtId="164" fontId="8" fillId="0" borderId="10" xfId="0" applyNumberFormat="1" applyFont="1" applyBorder="1" applyAlignment="1" applyProtection="1">
      <alignment horizontal="left"/>
      <protection/>
    </xf>
    <xf numFmtId="165" fontId="0" fillId="0" borderId="2" xfId="0" applyNumberFormat="1" applyFont="1" applyBorder="1" applyAlignment="1" applyProtection="1">
      <alignment horizontal="center"/>
      <protection/>
    </xf>
    <xf numFmtId="164" fontId="0" fillId="5" borderId="11" xfId="0" applyFont="1" applyFill="1" applyBorder="1" applyAlignment="1" applyProtection="1">
      <alignment horizontal="right"/>
      <protection/>
    </xf>
    <xf numFmtId="164" fontId="0" fillId="5" borderId="12" xfId="0" applyFont="1" applyFill="1" applyBorder="1" applyAlignment="1" applyProtection="1">
      <alignment horizontal="right"/>
      <protection/>
    </xf>
    <xf numFmtId="167" fontId="0" fillId="5" borderId="13" xfId="0" applyNumberFormat="1" applyFont="1" applyFill="1" applyBorder="1" applyAlignment="1" applyProtection="1">
      <alignment horizontal="center"/>
      <protection/>
    </xf>
    <xf numFmtId="164" fontId="0" fillId="5" borderId="14" xfId="0" applyFont="1" applyFill="1" applyBorder="1" applyAlignment="1" applyProtection="1">
      <alignment horizontal="right"/>
      <protection/>
    </xf>
    <xf numFmtId="164" fontId="0" fillId="5" borderId="0" xfId="0" applyFont="1" applyFill="1" applyBorder="1" applyAlignment="1" applyProtection="1">
      <alignment horizontal="right"/>
      <protection/>
    </xf>
    <xf numFmtId="167" fontId="0" fillId="5" borderId="15" xfId="0" applyNumberFormat="1" applyFont="1" applyFill="1" applyBorder="1" applyAlignment="1" applyProtection="1">
      <alignment horizontal="center"/>
      <protection/>
    </xf>
    <xf numFmtId="164" fontId="6" fillId="4" borderId="16" xfId="0" applyNumberFormat="1" applyFont="1" applyFill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"/>
      <protection/>
    </xf>
    <xf numFmtId="165" fontId="0" fillId="0" borderId="17" xfId="0" applyNumberFormat="1" applyFont="1" applyBorder="1" applyAlignment="1" applyProtection="1">
      <alignment horizontal="center"/>
      <protection/>
    </xf>
    <xf numFmtId="164" fontId="0" fillId="0" borderId="2" xfId="0" applyFont="1" applyBorder="1" applyAlignment="1" applyProtection="1">
      <alignment horizontal="left"/>
      <protection/>
    </xf>
    <xf numFmtId="164" fontId="0" fillId="4" borderId="1" xfId="0" applyFont="1" applyFill="1" applyBorder="1" applyAlignment="1" applyProtection="1">
      <alignment horizontal="center"/>
      <protection locked="0"/>
    </xf>
    <xf numFmtId="164" fontId="0" fillId="0" borderId="2" xfId="0" applyFont="1" applyBorder="1" applyAlignment="1" applyProtection="1">
      <alignment horizontal="center"/>
      <protection/>
    </xf>
    <xf numFmtId="166" fontId="0" fillId="0" borderId="17" xfId="0" applyNumberFormat="1" applyFont="1" applyBorder="1" applyAlignment="1" applyProtection="1">
      <alignment horizontal="center"/>
      <protection/>
    </xf>
    <xf numFmtId="164" fontId="6" fillId="0" borderId="10" xfId="0" applyNumberFormat="1" applyFont="1" applyBorder="1" applyAlignment="1" applyProtection="1">
      <alignment/>
      <protection/>
    </xf>
    <xf numFmtId="164" fontId="6" fillId="4" borderId="10" xfId="0" applyNumberFormat="1" applyFont="1" applyFill="1" applyBorder="1" applyAlignment="1" applyProtection="1">
      <alignment horizontal="center"/>
      <protection locked="0"/>
    </xf>
    <xf numFmtId="165" fontId="6" fillId="0" borderId="10" xfId="0" applyNumberFormat="1" applyFont="1" applyBorder="1" applyAlignment="1" applyProtection="1">
      <alignment horizontal="center"/>
      <protection/>
    </xf>
    <xf numFmtId="167" fontId="10" fillId="5" borderId="15" xfId="0" applyNumberFormat="1" applyFont="1" applyFill="1" applyBorder="1" applyAlignment="1" applyProtection="1">
      <alignment horizontal="center"/>
      <protection/>
    </xf>
    <xf numFmtId="164" fontId="6" fillId="0" borderId="18" xfId="0" applyNumberFormat="1" applyFont="1" applyBorder="1" applyAlignment="1" applyProtection="1">
      <alignment/>
      <protection/>
    </xf>
    <xf numFmtId="164" fontId="6" fillId="4" borderId="18" xfId="0" applyNumberFormat="1" applyFont="1" applyFill="1" applyBorder="1" applyAlignment="1" applyProtection="1">
      <alignment horizontal="center"/>
      <protection locked="0"/>
    </xf>
    <xf numFmtId="164" fontId="6" fillId="0" borderId="18" xfId="0" applyNumberFormat="1" applyFont="1" applyBorder="1" applyAlignment="1" applyProtection="1">
      <alignment horizontal="center"/>
      <protection/>
    </xf>
    <xf numFmtId="165" fontId="6" fillId="0" borderId="18" xfId="0" applyNumberFormat="1" applyFont="1" applyBorder="1" applyAlignment="1" applyProtection="1">
      <alignment horizontal="center"/>
      <protection/>
    </xf>
    <xf numFmtId="164" fontId="0" fillId="0" borderId="2" xfId="0" applyFont="1" applyBorder="1" applyAlignment="1" applyProtection="1">
      <alignment horizontal="right"/>
      <protection/>
    </xf>
    <xf numFmtId="165" fontId="6" fillId="0" borderId="1" xfId="0" applyNumberFormat="1" applyFont="1" applyFill="1" applyBorder="1" applyAlignment="1" applyProtection="1">
      <alignment horizontal="center"/>
      <protection/>
    </xf>
    <xf numFmtId="164" fontId="6" fillId="5" borderId="19" xfId="0" applyNumberFormat="1" applyFont="1" applyFill="1" applyBorder="1" applyAlignment="1" applyProtection="1">
      <alignment horizontal="center"/>
      <protection/>
    </xf>
    <xf numFmtId="165" fontId="6" fillId="5" borderId="19" xfId="0" applyNumberFormat="1" applyFont="1" applyFill="1" applyBorder="1" applyAlignment="1" applyProtection="1">
      <alignment horizontal="center"/>
      <protection/>
    </xf>
    <xf numFmtId="165" fontId="6" fillId="5" borderId="3" xfId="0" applyNumberFormat="1" applyFont="1" applyFill="1" applyBorder="1" applyAlignment="1" applyProtection="1">
      <alignment horizontal="center"/>
      <protection/>
    </xf>
    <xf numFmtId="164" fontId="8" fillId="0" borderId="18" xfId="0" applyNumberFormat="1" applyFont="1" applyBorder="1" applyAlignment="1" applyProtection="1">
      <alignment horizontal="left"/>
      <protection/>
    </xf>
    <xf numFmtId="164" fontId="0" fillId="0" borderId="10" xfId="0" applyFont="1" applyFill="1" applyBorder="1" applyAlignment="1" applyProtection="1">
      <alignment/>
      <protection locked="0"/>
    </xf>
    <xf numFmtId="165" fontId="6" fillId="4" borderId="10" xfId="0" applyNumberFormat="1" applyFont="1" applyFill="1" applyBorder="1" applyAlignment="1" applyProtection="1">
      <alignment horizontal="center"/>
      <protection locked="0"/>
    </xf>
    <xf numFmtId="164" fontId="6" fillId="0" borderId="10" xfId="0" applyNumberFormat="1" applyFont="1" applyFill="1" applyBorder="1" applyAlignment="1" applyProtection="1">
      <alignment horizontal="center"/>
      <protection/>
    </xf>
    <xf numFmtId="164" fontId="0" fillId="0" borderId="1" xfId="0" applyFont="1" applyFill="1" applyBorder="1" applyAlignment="1" applyProtection="1">
      <alignment/>
      <protection locked="0"/>
    </xf>
    <xf numFmtId="164" fontId="0" fillId="0" borderId="18" xfId="0" applyFont="1" applyFill="1" applyBorder="1" applyAlignment="1" applyProtection="1">
      <alignment/>
      <protection locked="0"/>
    </xf>
    <xf numFmtId="165" fontId="6" fillId="4" borderId="18" xfId="0" applyNumberFormat="1" applyFont="1" applyFill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Border="1" applyAlignment="1" applyProtection="1">
      <alignment horizontal="center"/>
      <protection/>
    </xf>
    <xf numFmtId="164" fontId="6" fillId="5" borderId="17" xfId="0" applyNumberFormat="1" applyFont="1" applyFill="1" applyBorder="1" applyAlignment="1" applyProtection="1">
      <alignment horizontal="center"/>
      <protection/>
    </xf>
    <xf numFmtId="164" fontId="6" fillId="5" borderId="16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/>
      <protection/>
    </xf>
    <xf numFmtId="164" fontId="6" fillId="5" borderId="14" xfId="0" applyNumberFormat="1" applyFont="1" applyFill="1" applyBorder="1" applyAlignment="1" applyProtection="1">
      <alignment horizontal="center"/>
      <protection/>
    </xf>
    <xf numFmtId="164" fontId="6" fillId="5" borderId="0" xfId="0" applyNumberFormat="1" applyFont="1" applyFill="1" applyBorder="1" applyAlignment="1" applyProtection="1">
      <alignment horizontal="center"/>
      <protection/>
    </xf>
    <xf numFmtId="164" fontId="6" fillId="5" borderId="2" xfId="0" applyNumberFormat="1" applyFont="1" applyFill="1" applyBorder="1" applyAlignment="1" applyProtection="1">
      <alignment horizontal="center"/>
      <protection/>
    </xf>
    <xf numFmtId="164" fontId="6" fillId="5" borderId="3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horizontal="right"/>
      <protection/>
    </xf>
    <xf numFmtId="165" fontId="8" fillId="0" borderId="1" xfId="0" applyNumberFormat="1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/>
      <protection/>
    </xf>
    <xf numFmtId="164" fontId="12" fillId="2" borderId="11" xfId="0" applyFont="1" applyFill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0" fillId="2" borderId="17" xfId="0" applyFont="1" applyFill="1" applyBorder="1" applyAlignment="1" applyProtection="1">
      <alignment/>
      <protection/>
    </xf>
    <xf numFmtId="164" fontId="0" fillId="2" borderId="20" xfId="0" applyFont="1" applyFill="1" applyBorder="1" applyAlignment="1" applyProtection="1">
      <alignment/>
      <protection/>
    </xf>
    <xf numFmtId="164" fontId="0" fillId="2" borderId="16" xfId="0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 horizontal="center"/>
      <protection/>
    </xf>
    <xf numFmtId="164" fontId="5" fillId="3" borderId="14" xfId="0" applyFont="1" applyFill="1" applyBorder="1" applyAlignment="1" applyProtection="1">
      <alignment horizontal="center"/>
      <protection/>
    </xf>
    <xf numFmtId="164" fontId="0" fillId="6" borderId="1" xfId="0" applyFont="1" applyFill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left"/>
      <protection/>
    </xf>
    <xf numFmtId="168" fontId="1" fillId="0" borderId="3" xfId="0" applyNumberFormat="1" applyFont="1" applyBorder="1" applyAlignment="1" applyProtection="1">
      <alignment horizontal="center"/>
      <protection/>
    </xf>
    <xf numFmtId="164" fontId="0" fillId="0" borderId="16" xfId="0" applyFont="1" applyBorder="1" applyAlignment="1" applyProtection="1">
      <alignment horizontal="center"/>
      <protection/>
    </xf>
    <xf numFmtId="164" fontId="0" fillId="0" borderId="1" xfId="0" applyFont="1" applyFill="1" applyBorder="1" applyAlignment="1" applyProtection="1">
      <alignment horizontal="center"/>
      <protection/>
    </xf>
    <xf numFmtId="169" fontId="0" fillId="0" borderId="1" xfId="0" applyNumberFormat="1" applyFont="1" applyBorder="1" applyAlignment="1" applyProtection="1">
      <alignment/>
      <protection/>
    </xf>
    <xf numFmtId="164" fontId="1" fillId="0" borderId="18" xfId="0" applyFont="1" applyBorder="1" applyAlignment="1" applyProtection="1">
      <alignment horizontal="left"/>
      <protection/>
    </xf>
    <xf numFmtId="168" fontId="1" fillId="0" borderId="18" xfId="0" applyNumberFormat="1" applyFont="1" applyFill="1" applyBorder="1" applyAlignment="1" applyProtection="1">
      <alignment horizontal="center"/>
      <protection/>
    </xf>
    <xf numFmtId="164" fontId="0" fillId="0" borderId="13" xfId="0" applyFont="1" applyBorder="1" applyAlignment="1" applyProtection="1">
      <alignment horizontal="center"/>
      <protection/>
    </xf>
    <xf numFmtId="164" fontId="0" fillId="0" borderId="18" xfId="0" applyFont="1" applyFill="1" applyBorder="1" applyAlignment="1" applyProtection="1">
      <alignment horizontal="center"/>
      <protection/>
    </xf>
    <xf numFmtId="164" fontId="0" fillId="0" borderId="18" xfId="0" applyFont="1" applyBorder="1" applyAlignment="1" applyProtection="1">
      <alignment horizontal="center"/>
      <protection/>
    </xf>
    <xf numFmtId="164" fontId="1" fillId="0" borderId="2" xfId="0" applyFont="1" applyBorder="1" applyAlignment="1" applyProtection="1">
      <alignment horizontal="right"/>
      <protection/>
    </xf>
    <xf numFmtId="169" fontId="1" fillId="0" borderId="1" xfId="0" applyNumberFormat="1" applyFont="1" applyBorder="1" applyAlignment="1" applyProtection="1">
      <alignment/>
      <protection/>
    </xf>
    <xf numFmtId="164" fontId="0" fillId="0" borderId="18" xfId="0" applyFont="1" applyBorder="1" applyAlignment="1" applyProtection="1">
      <alignment horizontal="right"/>
      <protection/>
    </xf>
    <xf numFmtId="164" fontId="0" fillId="6" borderId="18" xfId="0" applyFont="1" applyFill="1" applyBorder="1" applyAlignment="1" applyProtection="1">
      <alignment horizontal="center"/>
      <protection locked="0"/>
    </xf>
    <xf numFmtId="164" fontId="0" fillId="0" borderId="15" xfId="0" applyFont="1" applyBorder="1" applyAlignment="1" applyProtection="1">
      <alignment horizontal="center"/>
      <protection/>
    </xf>
    <xf numFmtId="170" fontId="0" fillId="0" borderId="21" xfId="0" applyNumberFormat="1" applyFont="1" applyBorder="1" applyAlignment="1" applyProtection="1">
      <alignment/>
      <protection/>
    </xf>
    <xf numFmtId="164" fontId="1" fillId="2" borderId="1" xfId="0" applyFont="1" applyFill="1" applyBorder="1" applyAlignment="1" applyProtection="1">
      <alignment horizontal="right"/>
      <protection/>
    </xf>
    <xf numFmtId="171" fontId="13" fillId="2" borderId="1" xfId="0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right"/>
      <protection/>
    </xf>
    <xf numFmtId="171" fontId="13" fillId="0" borderId="0" xfId="0" applyNumberFormat="1" applyFont="1" applyFill="1" applyBorder="1" applyAlignment="1" applyProtection="1">
      <alignment/>
      <protection/>
    </xf>
    <xf numFmtId="164" fontId="1" fillId="0" borderId="2" xfId="0" applyFont="1" applyFill="1" applyBorder="1" applyAlignment="1" applyProtection="1">
      <alignment horizontal="right"/>
      <protection/>
    </xf>
    <xf numFmtId="164" fontId="12" fillId="0" borderId="1" xfId="0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164" fontId="1" fillId="0" borderId="0" xfId="0" applyFont="1" applyBorder="1" applyAlignment="1" applyProtection="1">
      <alignment horizontal="right"/>
      <protection/>
    </xf>
    <xf numFmtId="164" fontId="5" fillId="3" borderId="11" xfId="0" applyFont="1" applyFill="1" applyBorder="1" applyAlignment="1" applyProtection="1">
      <alignment horizontal="left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164" fontId="12" fillId="0" borderId="1" xfId="0" applyFont="1" applyBorder="1" applyAlignment="1" applyProtection="1">
      <alignment horizontal="left"/>
      <protection/>
    </xf>
    <xf numFmtId="164" fontId="4" fillId="2" borderId="0" xfId="0" applyFont="1" applyFill="1" applyBorder="1" applyAlignment="1" applyProtection="1">
      <alignment horizontal="right"/>
      <protection/>
    </xf>
    <xf numFmtId="164" fontId="4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center"/>
      <protection/>
    </xf>
    <xf numFmtId="172" fontId="4" fillId="2" borderId="0" xfId="0" applyNumberFormat="1" applyFont="1" applyFill="1" applyBorder="1" applyAlignment="1" applyProtection="1">
      <alignment horizontal="center"/>
      <protection/>
    </xf>
    <xf numFmtId="164" fontId="4" fillId="2" borderId="0" xfId="0" applyNumberFormat="1" applyFont="1" applyFill="1" applyBorder="1" applyAlignment="1" applyProtection="1">
      <alignment horizontal="right"/>
      <protection/>
    </xf>
    <xf numFmtId="164" fontId="12" fillId="0" borderId="1" xfId="0" applyFont="1" applyFill="1" applyBorder="1" applyAlignment="1" applyProtection="1">
      <alignment horizontal="left"/>
      <protection/>
    </xf>
    <xf numFmtId="164" fontId="0" fillId="2" borderId="18" xfId="0" applyFont="1" applyFill="1" applyBorder="1" applyAlignment="1" applyProtection="1">
      <alignment horizontal="left"/>
      <protection/>
    </xf>
    <xf numFmtId="164" fontId="12" fillId="0" borderId="10" xfId="0" applyFont="1" applyBorder="1" applyAlignment="1" applyProtection="1">
      <alignment horizontal="left"/>
      <protection/>
    </xf>
    <xf numFmtId="164" fontId="0" fillId="0" borderId="12" xfId="0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164" fontId="3" fillId="2" borderId="3" xfId="0" applyFont="1" applyFill="1" applyBorder="1" applyAlignment="1" applyProtection="1">
      <alignment horizontal="center" vertical="center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164" fontId="5" fillId="3" borderId="7" xfId="0" applyFont="1" applyFill="1" applyBorder="1" applyAlignment="1" applyProtection="1">
      <alignment horizontal="left"/>
      <protection/>
    </xf>
    <xf numFmtId="164" fontId="0" fillId="0" borderId="10" xfId="0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18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i val="0"/>
        <strike val="0"/>
        <color rgb="FF00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28575</xdr:rowOff>
    </xdr:from>
    <xdr:to>
      <xdr:col>2</xdr:col>
      <xdr:colOff>114300</xdr:colOff>
      <xdr:row>3</xdr:row>
      <xdr:rowOff>457200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85775"/>
          <a:ext cx="1609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94</xdr:row>
      <xdr:rowOff>38100</xdr:rowOff>
    </xdr:from>
    <xdr:to>
      <xdr:col>2</xdr:col>
      <xdr:colOff>114300</xdr:colOff>
      <xdr:row>94</xdr:row>
      <xdr:rowOff>466725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868525"/>
          <a:ext cx="1609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123</xdr:row>
      <xdr:rowOff>38100</xdr:rowOff>
    </xdr:from>
    <xdr:to>
      <xdr:col>2</xdr:col>
      <xdr:colOff>114300</xdr:colOff>
      <xdr:row>123</xdr:row>
      <xdr:rowOff>466725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916775"/>
          <a:ext cx="1609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79"/>
  <sheetViews>
    <sheetView showGridLines="0" tabSelected="1" workbookViewId="0" topLeftCell="A46">
      <selection activeCell="B128" sqref="B128"/>
    </sheetView>
  </sheetViews>
  <sheetFormatPr defaultColWidth="9.140625" defaultRowHeight="12.75"/>
  <cols>
    <col min="1" max="1" width="2.7109375" style="1" customWidth="1"/>
    <col min="2" max="2" width="23.00390625" style="1" customWidth="1"/>
    <col min="3" max="3" width="6.140625" style="1" customWidth="1"/>
    <col min="4" max="4" width="2.00390625" style="1" customWidth="1"/>
    <col min="5" max="5" width="12.28125" style="1" customWidth="1"/>
    <col min="6" max="6" width="2.140625" style="1" customWidth="1"/>
    <col min="7" max="7" width="11.57421875" style="1" customWidth="1"/>
    <col min="8" max="8" width="6.7109375" style="1" customWidth="1"/>
    <col min="9" max="9" width="1.7109375" style="1" customWidth="1"/>
    <col min="10" max="10" width="12.28125" style="1" customWidth="1"/>
    <col min="11" max="11" width="2.00390625" style="1" customWidth="1"/>
    <col min="12" max="12" width="12.140625" style="1" customWidth="1"/>
    <col min="13" max="13" width="4.140625" style="1" customWidth="1"/>
    <col min="14" max="14" width="14.57421875" style="1" customWidth="1"/>
    <col min="15" max="26" width="9.140625" style="1" customWidth="1"/>
    <col min="27" max="31" width="0" style="1" hidden="1" customWidth="1"/>
    <col min="32" max="16384" width="9.140625" style="1" customWidth="1"/>
  </cols>
  <sheetData>
    <row r="1" spans="2:14" ht="12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N1" s="3" t="s">
        <v>1</v>
      </c>
    </row>
    <row r="2" spans="2:12" ht="12.75"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ht="10.5" customHeight="1"/>
    <row r="4" spans="2:12" ht="37.5" customHeight="1">
      <c r="B4" s="5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</row>
    <row r="5" spans="2:31" ht="12.75" customHeight="1">
      <c r="B5" s="7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AA5" s="1" t="s">
        <v>5</v>
      </c>
      <c r="AB5" s="1">
        <v>0.084</v>
      </c>
      <c r="AD5" s="1" t="s">
        <v>6</v>
      </c>
      <c r="AE5" s="1">
        <v>24</v>
      </c>
    </row>
    <row r="6" spans="2:31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AA6" s="1" t="s">
        <v>7</v>
      </c>
      <c r="AB6" s="1">
        <v>0.167</v>
      </c>
      <c r="AD6" s="1" t="s">
        <v>8</v>
      </c>
      <c r="AE6" s="1">
        <v>48</v>
      </c>
    </row>
    <row r="7" spans="2:31" ht="12" customHeight="1">
      <c r="B7" s="8"/>
      <c r="C7" s="9" t="s">
        <v>9</v>
      </c>
      <c r="D7" s="9"/>
      <c r="E7" s="9"/>
      <c r="F7" s="9"/>
      <c r="G7" s="9"/>
      <c r="H7" s="10" t="s">
        <v>10</v>
      </c>
      <c r="I7" s="10"/>
      <c r="J7" s="10"/>
      <c r="K7" s="10"/>
      <c r="L7" s="10"/>
      <c r="AA7" s="1" t="s">
        <v>11</v>
      </c>
      <c r="AB7" s="1">
        <v>0.25</v>
      </c>
      <c r="AD7" s="1" t="s">
        <v>12</v>
      </c>
      <c r="AE7" s="1">
        <v>60</v>
      </c>
    </row>
    <row r="8" spans="2:31" ht="12" customHeight="1">
      <c r="B8" s="11" t="s">
        <v>13</v>
      </c>
      <c r="C8" s="12" t="s">
        <v>14</v>
      </c>
      <c r="D8" s="12" t="s">
        <v>15</v>
      </c>
      <c r="E8" s="12"/>
      <c r="F8" s="12"/>
      <c r="G8" s="12" t="s">
        <v>16</v>
      </c>
      <c r="H8" s="12" t="s">
        <v>14</v>
      </c>
      <c r="I8" s="12" t="s">
        <v>15</v>
      </c>
      <c r="J8" s="12"/>
      <c r="K8" s="12"/>
      <c r="L8" s="13" t="s">
        <v>16</v>
      </c>
      <c r="AA8" s="1" t="s">
        <v>17</v>
      </c>
      <c r="AB8" s="1">
        <v>0.334</v>
      </c>
      <c r="AD8" s="1" t="s">
        <v>18</v>
      </c>
      <c r="AE8" s="1">
        <v>72</v>
      </c>
    </row>
    <row r="9" spans="2:31" ht="12" customHeight="1">
      <c r="B9" s="14" t="s">
        <v>19</v>
      </c>
      <c r="C9" s="15">
        <v>1</v>
      </c>
      <c r="D9" s="15" t="s">
        <v>20</v>
      </c>
      <c r="E9" s="16">
        <v>0.145</v>
      </c>
      <c r="F9" s="15" t="s">
        <v>21</v>
      </c>
      <c r="G9" s="16">
        <f aca="true" t="shared" si="0" ref="G9:G34">IF(C9&gt;0,PRODUCT(C9,E9),"")</f>
        <v>0.145</v>
      </c>
      <c r="H9" s="15">
        <f aca="true" t="shared" si="1" ref="H9:H34">C9</f>
        <v>1</v>
      </c>
      <c r="I9" s="15" t="s">
        <v>20</v>
      </c>
      <c r="J9" s="16">
        <v>0.275</v>
      </c>
      <c r="K9" s="15" t="s">
        <v>21</v>
      </c>
      <c r="L9" s="16">
        <f aca="true" t="shared" si="2" ref="L9:L34">IF(H9&gt;0,PRODUCT(H9,J9),"")</f>
        <v>0.275</v>
      </c>
      <c r="AA9" s="1" t="s">
        <v>22</v>
      </c>
      <c r="AB9" s="1">
        <v>0.417</v>
      </c>
      <c r="AD9" s="1" t="s">
        <v>23</v>
      </c>
      <c r="AE9" s="1">
        <v>90</v>
      </c>
    </row>
    <row r="10" spans="2:28" ht="12.75" customHeight="1">
      <c r="B10" s="14" t="s">
        <v>24</v>
      </c>
      <c r="C10" s="17">
        <v>0</v>
      </c>
      <c r="D10" s="15" t="s">
        <v>20</v>
      </c>
      <c r="E10" s="16">
        <v>0</v>
      </c>
      <c r="F10" s="15" t="s">
        <v>21</v>
      </c>
      <c r="G10" s="16">
        <f t="shared" si="0"/>
      </c>
      <c r="H10" s="15">
        <f t="shared" si="1"/>
        <v>0</v>
      </c>
      <c r="I10" s="15" t="s">
        <v>20</v>
      </c>
      <c r="J10" s="16">
        <v>0</v>
      </c>
      <c r="K10" s="15" t="s">
        <v>21</v>
      </c>
      <c r="L10" s="16">
        <f t="shared" si="2"/>
      </c>
      <c r="AA10" s="1" t="s">
        <v>25</v>
      </c>
      <c r="AB10" s="1">
        <v>0.5</v>
      </c>
    </row>
    <row r="11" spans="2:28" ht="12" customHeight="1">
      <c r="B11" s="14" t="s">
        <v>26</v>
      </c>
      <c r="C11" s="17">
        <v>0</v>
      </c>
      <c r="D11" s="15" t="s">
        <v>20</v>
      </c>
      <c r="E11" s="16">
        <v>0.005</v>
      </c>
      <c r="F11" s="15" t="s">
        <v>21</v>
      </c>
      <c r="G11" s="16">
        <f>IF(C11&gt;0,PRODUCT(C11,E11),"")</f>
      </c>
      <c r="H11" s="18">
        <f>C11</f>
        <v>0</v>
      </c>
      <c r="I11" s="15" t="s">
        <v>20</v>
      </c>
      <c r="J11" s="19">
        <v>0.011</v>
      </c>
      <c r="K11" s="15" t="s">
        <v>21</v>
      </c>
      <c r="L11" s="16">
        <f>IF(H11&gt;0,PRODUCT(H11,J11),"")</f>
      </c>
      <c r="AA11" s="1" t="s">
        <v>27</v>
      </c>
      <c r="AB11" s="1">
        <v>0.75</v>
      </c>
    </row>
    <row r="12" spans="2:28" ht="12" customHeight="1">
      <c r="B12" s="20" t="s">
        <v>28</v>
      </c>
      <c r="C12" s="17">
        <v>0</v>
      </c>
      <c r="D12" s="15" t="s">
        <v>20</v>
      </c>
      <c r="E12" s="21">
        <v>0.093</v>
      </c>
      <c r="F12" s="15" t="s">
        <v>21</v>
      </c>
      <c r="G12" s="16">
        <f>IF(C12&gt;0,PRODUCT(C12,E12),"")</f>
      </c>
      <c r="H12" s="18">
        <f>C12</f>
        <v>0</v>
      </c>
      <c r="I12" s="15" t="s">
        <v>20</v>
      </c>
      <c r="J12" s="21">
        <v>0.136</v>
      </c>
      <c r="K12" s="15" t="s">
        <v>21</v>
      </c>
      <c r="L12" s="22">
        <f>IF(H12&gt;0,PRODUCT(H12,J12),"")</f>
      </c>
      <c r="AA12" s="1" t="s">
        <v>29</v>
      </c>
      <c r="AB12" s="1">
        <v>1</v>
      </c>
    </row>
    <row r="13" spans="2:12" ht="12" customHeight="1">
      <c r="B13" s="20" t="s">
        <v>30</v>
      </c>
      <c r="C13" s="17">
        <v>0</v>
      </c>
      <c r="D13" s="15" t="s">
        <v>20</v>
      </c>
      <c r="E13" s="21">
        <v>0.098</v>
      </c>
      <c r="F13" s="15" t="s">
        <v>21</v>
      </c>
      <c r="G13" s="16">
        <f>IF(C13&gt;0,PRODUCT(C13,E13),"")</f>
      </c>
      <c r="H13" s="18">
        <f>C13</f>
        <v>0</v>
      </c>
      <c r="I13" s="15" t="s">
        <v>20</v>
      </c>
      <c r="J13" s="21">
        <v>0.155</v>
      </c>
      <c r="K13" s="15" t="s">
        <v>21</v>
      </c>
      <c r="L13" s="22">
        <f>IF(H13&gt;0,PRODUCT(H13,J13),"")</f>
      </c>
    </row>
    <row r="14" spans="2:12" ht="12" customHeight="1">
      <c r="B14" s="20" t="s">
        <v>31</v>
      </c>
      <c r="C14" s="17">
        <v>0</v>
      </c>
      <c r="D14" s="15" t="s">
        <v>20</v>
      </c>
      <c r="E14" s="21">
        <v>0.12</v>
      </c>
      <c r="F14" s="15" t="s">
        <v>21</v>
      </c>
      <c r="G14" s="16">
        <f>IF(C14&gt;0,PRODUCT(C14,E14),"")</f>
      </c>
      <c r="H14" s="18">
        <f>C14</f>
        <v>0</v>
      </c>
      <c r="I14" s="15" t="s">
        <v>20</v>
      </c>
      <c r="J14" s="21">
        <v>0.23</v>
      </c>
      <c r="K14" s="15" t="s">
        <v>21</v>
      </c>
      <c r="L14" s="22">
        <f>IF(H14&gt;0,PRODUCT(H14,J14),"")</f>
      </c>
    </row>
    <row r="15" spans="2:12" ht="12" customHeight="1">
      <c r="B15" s="23" t="s">
        <v>32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2:12" ht="12" customHeight="1">
      <c r="B16" s="14" t="s">
        <v>33</v>
      </c>
      <c r="C16" s="17">
        <v>0</v>
      </c>
      <c r="D16" s="15" t="s">
        <v>20</v>
      </c>
      <c r="E16" s="16">
        <v>0.015</v>
      </c>
      <c r="F16" s="15" t="s">
        <v>21</v>
      </c>
      <c r="G16" s="16">
        <f aca="true" t="shared" si="3" ref="G16:G21">IF(C16&gt;0,PRODUCT(C16,E16),"")</f>
      </c>
      <c r="H16" s="18">
        <f aca="true" t="shared" si="4" ref="H16:H21">C16</f>
        <v>0</v>
      </c>
      <c r="I16" s="15" t="s">
        <v>20</v>
      </c>
      <c r="J16" s="16">
        <v>0.04</v>
      </c>
      <c r="K16" s="15" t="s">
        <v>21</v>
      </c>
      <c r="L16" s="16">
        <f aca="true" t="shared" si="5" ref="L16:L21">IF(H16&gt;0,PRODUCT(H16,J16),"")</f>
      </c>
    </row>
    <row r="17" spans="2:12" ht="12" customHeight="1">
      <c r="B17" s="14" t="s">
        <v>34</v>
      </c>
      <c r="C17" s="17">
        <v>0</v>
      </c>
      <c r="D17" s="15" t="s">
        <v>20</v>
      </c>
      <c r="E17" s="16">
        <v>0.028</v>
      </c>
      <c r="F17" s="15" t="s">
        <v>21</v>
      </c>
      <c r="G17" s="16">
        <f t="shared" si="3"/>
      </c>
      <c r="H17" s="18">
        <f t="shared" si="4"/>
        <v>0</v>
      </c>
      <c r="I17" s="15" t="s">
        <v>20</v>
      </c>
      <c r="J17" s="16">
        <v>0.068</v>
      </c>
      <c r="K17" s="15" t="s">
        <v>21</v>
      </c>
      <c r="L17" s="16">
        <f t="shared" si="5"/>
      </c>
    </row>
    <row r="18" spans="2:12" ht="12" customHeight="1">
      <c r="B18" s="14" t="s">
        <v>35</v>
      </c>
      <c r="C18" s="17">
        <v>0</v>
      </c>
      <c r="D18" s="15" t="s">
        <v>20</v>
      </c>
      <c r="E18" s="16">
        <v>0.028</v>
      </c>
      <c r="F18" s="15" t="s">
        <v>21</v>
      </c>
      <c r="G18" s="16">
        <f t="shared" si="3"/>
      </c>
      <c r="H18" s="18">
        <f t="shared" si="4"/>
        <v>0</v>
      </c>
      <c r="I18" s="15" t="s">
        <v>20</v>
      </c>
      <c r="J18" s="16">
        <v>0.068</v>
      </c>
      <c r="K18" s="15" t="s">
        <v>21</v>
      </c>
      <c r="L18" s="16">
        <f t="shared" si="5"/>
      </c>
    </row>
    <row r="19" spans="2:12" ht="12" customHeight="1">
      <c r="B19" s="14" t="s">
        <v>36</v>
      </c>
      <c r="C19" s="17">
        <v>0</v>
      </c>
      <c r="D19" s="15" t="s">
        <v>20</v>
      </c>
      <c r="E19" s="16">
        <v>0.015</v>
      </c>
      <c r="F19" s="15" t="s">
        <v>21</v>
      </c>
      <c r="G19" s="16">
        <f t="shared" si="3"/>
      </c>
      <c r="H19" s="18">
        <f t="shared" si="4"/>
        <v>0</v>
      </c>
      <c r="I19" s="15" t="s">
        <v>20</v>
      </c>
      <c r="J19" s="16">
        <v>0.075</v>
      </c>
      <c r="K19" s="15" t="s">
        <v>21</v>
      </c>
      <c r="L19" s="16">
        <f t="shared" si="5"/>
      </c>
    </row>
    <row r="20" spans="2:12" ht="12" customHeight="1">
      <c r="B20" s="14" t="s">
        <v>37</v>
      </c>
      <c r="C20" s="17">
        <v>0</v>
      </c>
      <c r="D20" s="15" t="s">
        <v>20</v>
      </c>
      <c r="E20" s="16">
        <v>0.035</v>
      </c>
      <c r="F20" s="15" t="s">
        <v>21</v>
      </c>
      <c r="G20" s="16">
        <f t="shared" si="3"/>
      </c>
      <c r="H20" s="18">
        <f t="shared" si="4"/>
        <v>0</v>
      </c>
      <c r="I20" s="15" t="s">
        <v>20</v>
      </c>
      <c r="J20" s="16">
        <v>0.2</v>
      </c>
      <c r="K20" s="15" t="s">
        <v>21</v>
      </c>
      <c r="L20" s="16">
        <f t="shared" si="5"/>
      </c>
    </row>
    <row r="21" spans="2:12" ht="12" customHeight="1">
      <c r="B21" s="14" t="s">
        <v>38</v>
      </c>
      <c r="C21" s="17">
        <v>0</v>
      </c>
      <c r="D21" s="15" t="s">
        <v>20</v>
      </c>
      <c r="E21" s="16">
        <v>0.045</v>
      </c>
      <c r="F21" s="15" t="s">
        <v>21</v>
      </c>
      <c r="G21" s="16">
        <f t="shared" si="3"/>
      </c>
      <c r="H21" s="18">
        <f t="shared" si="4"/>
        <v>0</v>
      </c>
      <c r="I21" s="15" t="s">
        <v>20</v>
      </c>
      <c r="J21" s="16">
        <v>0.045</v>
      </c>
      <c r="K21" s="15" t="s">
        <v>21</v>
      </c>
      <c r="L21" s="16">
        <f t="shared" si="5"/>
      </c>
    </row>
    <row r="22" spans="2:12" ht="12" customHeight="1">
      <c r="B22" s="14" t="s">
        <v>39</v>
      </c>
      <c r="C22" s="17">
        <v>0</v>
      </c>
      <c r="D22" s="15" t="s">
        <v>20</v>
      </c>
      <c r="E22" s="16">
        <v>0.15</v>
      </c>
      <c r="F22" s="15" t="s">
        <v>21</v>
      </c>
      <c r="G22" s="16">
        <f>IF(C22&gt;0,PRODUCT(C22,E22),"")</f>
      </c>
      <c r="H22" s="18">
        <f>C22</f>
        <v>0</v>
      </c>
      <c r="I22" s="15" t="s">
        <v>20</v>
      </c>
      <c r="J22" s="16">
        <v>0.15</v>
      </c>
      <c r="K22" s="15" t="s">
        <v>21</v>
      </c>
      <c r="L22" s="16">
        <f>IF(H22&gt;0,PRODUCT(H22,J22),"")</f>
      </c>
    </row>
    <row r="23" spans="2:12" ht="12" customHeight="1">
      <c r="B23" s="23" t="s">
        <v>40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2:12" ht="12" customHeight="1">
      <c r="B24" s="14" t="s">
        <v>41</v>
      </c>
      <c r="C24" s="17">
        <v>0</v>
      </c>
      <c r="D24" s="15" t="s">
        <v>20</v>
      </c>
      <c r="E24" s="16">
        <v>0.03</v>
      </c>
      <c r="F24" s="15" t="s">
        <v>21</v>
      </c>
      <c r="G24" s="16">
        <f t="shared" si="0"/>
      </c>
      <c r="H24" s="18">
        <f t="shared" si="1"/>
        <v>0</v>
      </c>
      <c r="I24" s="15" t="s">
        <v>20</v>
      </c>
      <c r="J24" s="16">
        <v>0.158</v>
      </c>
      <c r="K24" s="15" t="s">
        <v>21</v>
      </c>
      <c r="L24" s="16">
        <f t="shared" si="2"/>
      </c>
    </row>
    <row r="25" spans="2:12" ht="12" customHeight="1">
      <c r="B25" s="14" t="s">
        <v>42</v>
      </c>
      <c r="C25" s="17">
        <v>0</v>
      </c>
      <c r="D25" s="15" t="s">
        <v>20</v>
      </c>
      <c r="E25" s="16">
        <v>0.04</v>
      </c>
      <c r="F25" s="15" t="s">
        <v>21</v>
      </c>
      <c r="G25" s="16">
        <f t="shared" si="0"/>
      </c>
      <c r="H25" s="18">
        <f t="shared" si="1"/>
        <v>0</v>
      </c>
      <c r="I25" s="15" t="s">
        <v>20</v>
      </c>
      <c r="J25" s="16">
        <v>0.056</v>
      </c>
      <c r="K25" s="15" t="s">
        <v>21</v>
      </c>
      <c r="L25" s="16">
        <f t="shared" si="2"/>
      </c>
    </row>
    <row r="26" spans="2:12" ht="12" customHeight="1">
      <c r="B26" s="14" t="s">
        <v>43</v>
      </c>
      <c r="C26" s="17">
        <v>0</v>
      </c>
      <c r="D26" s="15" t="s">
        <v>20</v>
      </c>
      <c r="E26" s="16">
        <v>0.04</v>
      </c>
      <c r="F26" s="15" t="s">
        <v>21</v>
      </c>
      <c r="G26" s="16">
        <f t="shared" si="0"/>
      </c>
      <c r="H26" s="18">
        <f t="shared" si="1"/>
        <v>0</v>
      </c>
      <c r="I26" s="15" t="s">
        <v>20</v>
      </c>
      <c r="J26" s="16">
        <v>0.056</v>
      </c>
      <c r="K26" s="15" t="s">
        <v>21</v>
      </c>
      <c r="L26" s="16">
        <f t="shared" si="2"/>
      </c>
    </row>
    <row r="27" spans="2:12" ht="12" customHeight="1">
      <c r="B27" s="14" t="s">
        <v>44</v>
      </c>
      <c r="C27" s="17">
        <v>0</v>
      </c>
      <c r="D27" s="15" t="s">
        <v>20</v>
      </c>
      <c r="E27" s="16">
        <v>0.002</v>
      </c>
      <c r="F27" s="15" t="s">
        <v>21</v>
      </c>
      <c r="G27" s="16">
        <f t="shared" si="0"/>
      </c>
      <c r="H27" s="18">
        <f t="shared" si="1"/>
        <v>0</v>
      </c>
      <c r="I27" s="15" t="s">
        <v>20</v>
      </c>
      <c r="J27" s="16">
        <v>0.018</v>
      </c>
      <c r="K27" s="15" t="s">
        <v>21</v>
      </c>
      <c r="L27" s="16">
        <f t="shared" si="2"/>
      </c>
    </row>
    <row r="28" spans="2:12" ht="12" customHeight="1">
      <c r="B28" s="14" t="s">
        <v>45</v>
      </c>
      <c r="C28" s="17">
        <v>0</v>
      </c>
      <c r="D28" s="15" t="s">
        <v>20</v>
      </c>
      <c r="E28" s="16">
        <v>0.002</v>
      </c>
      <c r="F28" s="15" t="s">
        <v>21</v>
      </c>
      <c r="G28" s="16">
        <f t="shared" si="0"/>
      </c>
      <c r="H28" s="18">
        <f t="shared" si="1"/>
        <v>0</v>
      </c>
      <c r="I28" s="15" t="s">
        <v>20</v>
      </c>
      <c r="J28" s="16">
        <v>0.018</v>
      </c>
      <c r="K28" s="15" t="s">
        <v>21</v>
      </c>
      <c r="L28" s="16">
        <f t="shared" si="2"/>
      </c>
    </row>
    <row r="29" spans="2:12" ht="12" customHeight="1">
      <c r="B29" s="14" t="s">
        <v>46</v>
      </c>
      <c r="C29" s="17">
        <v>0</v>
      </c>
      <c r="D29" s="15" t="s">
        <v>20</v>
      </c>
      <c r="E29" s="16">
        <v>0.04</v>
      </c>
      <c r="F29" s="15" t="s">
        <v>21</v>
      </c>
      <c r="G29" s="16">
        <f t="shared" si="0"/>
      </c>
      <c r="H29" s="18">
        <f t="shared" si="1"/>
        <v>0</v>
      </c>
      <c r="I29" s="15" t="s">
        <v>20</v>
      </c>
      <c r="J29" s="16">
        <v>0.056</v>
      </c>
      <c r="K29" s="15" t="s">
        <v>21</v>
      </c>
      <c r="L29" s="16">
        <f t="shared" si="2"/>
      </c>
    </row>
    <row r="30" spans="2:12" ht="12" customHeight="1">
      <c r="B30" s="14" t="s">
        <v>47</v>
      </c>
      <c r="C30" s="17">
        <v>0</v>
      </c>
      <c r="D30" s="15" t="s">
        <v>20</v>
      </c>
      <c r="E30" s="16">
        <v>0.04</v>
      </c>
      <c r="F30" s="15" t="s">
        <v>21</v>
      </c>
      <c r="G30" s="16">
        <f t="shared" si="0"/>
      </c>
      <c r="H30" s="18">
        <f t="shared" si="1"/>
        <v>0</v>
      </c>
      <c r="I30" s="15" t="s">
        <v>20</v>
      </c>
      <c r="J30" s="16">
        <v>0.056</v>
      </c>
      <c r="K30" s="15" t="s">
        <v>21</v>
      </c>
      <c r="L30" s="16">
        <f t="shared" si="2"/>
      </c>
    </row>
    <row r="31" spans="2:12" ht="12" customHeight="1">
      <c r="B31" s="14" t="s">
        <v>48</v>
      </c>
      <c r="C31" s="17">
        <v>0</v>
      </c>
      <c r="D31" s="15" t="s">
        <v>20</v>
      </c>
      <c r="E31" s="16">
        <v>0.025</v>
      </c>
      <c r="F31" s="15" t="s">
        <v>21</v>
      </c>
      <c r="G31" s="16">
        <f t="shared" si="0"/>
      </c>
      <c r="H31" s="18">
        <f t="shared" si="1"/>
        <v>0</v>
      </c>
      <c r="I31" s="15" t="s">
        <v>20</v>
      </c>
      <c r="J31" s="16">
        <v>0.065</v>
      </c>
      <c r="K31" s="15" t="s">
        <v>21</v>
      </c>
      <c r="L31" s="16">
        <f t="shared" si="2"/>
      </c>
    </row>
    <row r="32" spans="2:12" ht="12" customHeight="1">
      <c r="B32" s="14" t="s">
        <v>49</v>
      </c>
      <c r="C32" s="17">
        <v>0</v>
      </c>
      <c r="D32" s="15" t="s">
        <v>20</v>
      </c>
      <c r="E32" s="16">
        <v>0.04</v>
      </c>
      <c r="F32" s="15" t="s">
        <v>21</v>
      </c>
      <c r="G32" s="16">
        <f t="shared" si="0"/>
      </c>
      <c r="H32" s="18">
        <f t="shared" si="1"/>
        <v>0</v>
      </c>
      <c r="I32" s="15" t="s">
        <v>20</v>
      </c>
      <c r="J32" s="16">
        <v>0.056</v>
      </c>
      <c r="K32" s="15" t="s">
        <v>21</v>
      </c>
      <c r="L32" s="16">
        <f t="shared" si="2"/>
      </c>
    </row>
    <row r="33" spans="2:12" ht="12" customHeight="1">
      <c r="B33" s="14" t="s">
        <v>50</v>
      </c>
      <c r="C33" s="17">
        <v>0</v>
      </c>
      <c r="D33" s="15" t="s">
        <v>20</v>
      </c>
      <c r="E33" s="16">
        <v>0.002</v>
      </c>
      <c r="F33" s="15" t="s">
        <v>21</v>
      </c>
      <c r="G33" s="16">
        <f t="shared" si="0"/>
      </c>
      <c r="H33" s="18">
        <f t="shared" si="1"/>
        <v>0</v>
      </c>
      <c r="I33" s="15" t="s">
        <v>20</v>
      </c>
      <c r="J33" s="16">
        <v>0.018</v>
      </c>
      <c r="K33" s="15" t="s">
        <v>21</v>
      </c>
      <c r="L33" s="16">
        <f t="shared" si="2"/>
      </c>
    </row>
    <row r="34" spans="2:12" ht="12" customHeight="1">
      <c r="B34" s="14" t="s">
        <v>51</v>
      </c>
      <c r="C34" s="17">
        <v>1</v>
      </c>
      <c r="D34" s="15" t="s">
        <v>20</v>
      </c>
      <c r="E34" s="16">
        <v>0.025</v>
      </c>
      <c r="F34" s="15" t="s">
        <v>21</v>
      </c>
      <c r="G34" s="16">
        <f t="shared" si="0"/>
        <v>0.025</v>
      </c>
      <c r="H34" s="18">
        <f t="shared" si="1"/>
        <v>1</v>
      </c>
      <c r="I34" s="15" t="s">
        <v>20</v>
      </c>
      <c r="J34" s="16">
        <v>0.064</v>
      </c>
      <c r="K34" s="15" t="s">
        <v>21</v>
      </c>
      <c r="L34" s="16">
        <f t="shared" si="2"/>
        <v>0.064</v>
      </c>
    </row>
    <row r="35" spans="2:12" ht="12" customHeight="1">
      <c r="B35" s="24" t="s">
        <v>52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2:12" ht="12" customHeight="1">
      <c r="B36" s="14" t="s">
        <v>53</v>
      </c>
      <c r="C36" s="17">
        <v>0</v>
      </c>
      <c r="D36" s="15" t="s">
        <v>20</v>
      </c>
      <c r="E36" s="25">
        <v>0.002</v>
      </c>
      <c r="F36" s="15" t="s">
        <v>21</v>
      </c>
      <c r="G36" s="16">
        <f aca="true" t="shared" si="6" ref="G36:G68">IF(C36&gt;0,PRODUCT(C36,E36),"")</f>
      </c>
      <c r="H36" s="26"/>
      <c r="I36" s="27"/>
      <c r="J36" s="27"/>
      <c r="K36" s="27"/>
      <c r="L36" s="28"/>
    </row>
    <row r="37" spans="2:12" ht="12" customHeight="1">
      <c r="B37" s="14" t="s">
        <v>54</v>
      </c>
      <c r="C37" s="17">
        <v>0</v>
      </c>
      <c r="D37" s="15" t="s">
        <v>20</v>
      </c>
      <c r="E37" s="25">
        <v>0.002</v>
      </c>
      <c r="F37" s="15" t="s">
        <v>21</v>
      </c>
      <c r="G37" s="16">
        <f t="shared" si="6"/>
      </c>
      <c r="H37" s="29"/>
      <c r="I37" s="30"/>
      <c r="J37" s="30"/>
      <c r="K37" s="30"/>
      <c r="L37" s="31"/>
    </row>
    <row r="38" spans="2:12" ht="12" customHeight="1">
      <c r="B38" s="14" t="s">
        <v>55</v>
      </c>
      <c r="C38" s="32">
        <v>0</v>
      </c>
      <c r="D38" s="33" t="s">
        <v>20</v>
      </c>
      <c r="E38" s="34">
        <v>0.017</v>
      </c>
      <c r="F38" s="33" t="s">
        <v>21</v>
      </c>
      <c r="G38" s="16">
        <f t="shared" si="6"/>
      </c>
      <c r="H38" s="29"/>
      <c r="I38" s="30"/>
      <c r="J38" s="30"/>
      <c r="K38" s="30"/>
      <c r="L38" s="31"/>
    </row>
    <row r="39" spans="2:12" ht="12" customHeight="1">
      <c r="B39" s="14" t="s">
        <v>56</v>
      </c>
      <c r="C39" s="17">
        <v>0</v>
      </c>
      <c r="D39" s="15" t="s">
        <v>20</v>
      </c>
      <c r="E39" s="16">
        <v>0.0003</v>
      </c>
      <c r="F39" s="15" t="s">
        <v>21</v>
      </c>
      <c r="G39" s="16">
        <f t="shared" si="6"/>
      </c>
      <c r="H39" s="29"/>
      <c r="I39" s="30"/>
      <c r="J39" s="30"/>
      <c r="K39" s="30"/>
      <c r="L39" s="31"/>
    </row>
    <row r="40" spans="2:12" ht="12" customHeight="1">
      <c r="B40" s="14" t="s">
        <v>57</v>
      </c>
      <c r="C40" s="17">
        <v>14</v>
      </c>
      <c r="D40" s="15" t="s">
        <v>20</v>
      </c>
      <c r="E40" s="16">
        <v>0.0003</v>
      </c>
      <c r="F40" s="15" t="s">
        <v>21</v>
      </c>
      <c r="G40" s="16">
        <f t="shared" si="6"/>
        <v>0.0042</v>
      </c>
      <c r="H40" s="29"/>
      <c r="I40" s="30"/>
      <c r="J40" s="30"/>
      <c r="K40" s="30"/>
      <c r="L40" s="31"/>
    </row>
    <row r="41" spans="2:12" ht="12" customHeight="1">
      <c r="B41" s="14" t="s">
        <v>58</v>
      </c>
      <c r="C41" s="17">
        <v>0</v>
      </c>
      <c r="D41" s="15" t="s">
        <v>20</v>
      </c>
      <c r="E41" s="16">
        <v>0.0003</v>
      </c>
      <c r="F41" s="15" t="s">
        <v>21</v>
      </c>
      <c r="G41" s="16">
        <f t="shared" si="6"/>
      </c>
      <c r="H41" s="29"/>
      <c r="I41" s="30"/>
      <c r="J41" s="30"/>
      <c r="K41" s="30"/>
      <c r="L41" s="31"/>
    </row>
    <row r="42" spans="2:12" ht="12" customHeight="1">
      <c r="B42" s="14" t="s">
        <v>59</v>
      </c>
      <c r="C42" s="17">
        <v>0</v>
      </c>
      <c r="D42" s="15" t="s">
        <v>20</v>
      </c>
      <c r="E42" s="16">
        <v>0.0003</v>
      </c>
      <c r="F42" s="15" t="s">
        <v>21</v>
      </c>
      <c r="G42" s="16">
        <f t="shared" si="6"/>
      </c>
      <c r="H42" s="29"/>
      <c r="I42" s="30"/>
      <c r="J42" s="30"/>
      <c r="K42" s="30"/>
      <c r="L42" s="31"/>
    </row>
    <row r="43" spans="2:12" ht="12" customHeight="1">
      <c r="B43" s="14" t="s">
        <v>60</v>
      </c>
      <c r="C43" s="17">
        <v>0</v>
      </c>
      <c r="D43" s="15" t="s">
        <v>20</v>
      </c>
      <c r="E43" s="16">
        <v>0.0003</v>
      </c>
      <c r="F43" s="15" t="s">
        <v>21</v>
      </c>
      <c r="G43" s="16">
        <f t="shared" si="6"/>
      </c>
      <c r="H43" s="29"/>
      <c r="I43" s="30"/>
      <c r="J43" s="30"/>
      <c r="K43" s="30"/>
      <c r="L43" s="31"/>
    </row>
    <row r="44" spans="2:12" ht="12" customHeight="1">
      <c r="B44" s="14" t="s">
        <v>61</v>
      </c>
      <c r="C44" s="17">
        <v>32</v>
      </c>
      <c r="D44" s="15" t="s">
        <v>20</v>
      </c>
      <c r="E44" s="16">
        <v>0.0003</v>
      </c>
      <c r="F44" s="15" t="s">
        <v>21</v>
      </c>
      <c r="G44" s="16">
        <f t="shared" si="6"/>
        <v>0.0096</v>
      </c>
      <c r="H44" s="29"/>
      <c r="I44" s="30"/>
      <c r="J44" s="30"/>
      <c r="K44" s="30"/>
      <c r="L44" s="31"/>
    </row>
    <row r="45" spans="2:12" ht="12" customHeight="1">
      <c r="B45" s="14" t="s">
        <v>62</v>
      </c>
      <c r="C45" s="17">
        <v>8</v>
      </c>
      <c r="D45" s="15" t="s">
        <v>20</v>
      </c>
      <c r="E45" s="16">
        <v>0.0003</v>
      </c>
      <c r="F45" s="15" t="s">
        <v>21</v>
      </c>
      <c r="G45" s="16">
        <f t="shared" si="6"/>
        <v>0.0024</v>
      </c>
      <c r="H45" s="29"/>
      <c r="I45" s="30"/>
      <c r="J45" s="30"/>
      <c r="K45" s="30"/>
      <c r="L45" s="31"/>
    </row>
    <row r="46" spans="2:12" ht="12" customHeight="1">
      <c r="B46" s="14" t="s">
        <v>63</v>
      </c>
      <c r="C46" s="17">
        <v>0</v>
      </c>
      <c r="D46" s="15" t="s">
        <v>20</v>
      </c>
      <c r="E46" s="16">
        <v>0.0003</v>
      </c>
      <c r="F46" s="15" t="s">
        <v>21</v>
      </c>
      <c r="G46" s="16">
        <f t="shared" si="6"/>
      </c>
      <c r="H46" s="29"/>
      <c r="I46" s="30"/>
      <c r="J46" s="30"/>
      <c r="K46" s="30"/>
      <c r="L46" s="31"/>
    </row>
    <row r="47" spans="2:12" ht="12" customHeight="1">
      <c r="B47" s="14" t="s">
        <v>64</v>
      </c>
      <c r="C47" s="17">
        <v>0</v>
      </c>
      <c r="D47" s="15" t="s">
        <v>20</v>
      </c>
      <c r="E47" s="16">
        <v>0.0003</v>
      </c>
      <c r="F47" s="15" t="s">
        <v>21</v>
      </c>
      <c r="G47" s="16">
        <f t="shared" si="6"/>
      </c>
      <c r="H47" s="29"/>
      <c r="I47" s="30"/>
      <c r="J47" s="30"/>
      <c r="K47" s="30"/>
      <c r="L47" s="31"/>
    </row>
    <row r="48" spans="2:12" ht="12" customHeight="1">
      <c r="B48" s="35" t="s">
        <v>65</v>
      </c>
      <c r="C48" s="36">
        <v>0</v>
      </c>
      <c r="D48" s="37" t="s">
        <v>20</v>
      </c>
      <c r="E48" s="25">
        <v>0.0003</v>
      </c>
      <c r="F48" s="38" t="s">
        <v>21</v>
      </c>
      <c r="G48" s="22">
        <f t="shared" si="6"/>
      </c>
      <c r="H48" s="29"/>
      <c r="I48" s="30"/>
      <c r="J48" s="30"/>
      <c r="K48" s="30"/>
      <c r="L48" s="31"/>
    </row>
    <row r="49" spans="2:12" ht="12" customHeight="1">
      <c r="B49" s="35" t="s">
        <v>66</v>
      </c>
      <c r="C49" s="36">
        <v>0</v>
      </c>
      <c r="D49" s="37" t="s">
        <v>20</v>
      </c>
      <c r="E49" s="25">
        <v>0.0003</v>
      </c>
      <c r="F49" s="38" t="s">
        <v>21</v>
      </c>
      <c r="G49" s="22">
        <f t="shared" si="6"/>
      </c>
      <c r="H49" s="29"/>
      <c r="I49" s="30"/>
      <c r="J49" s="30"/>
      <c r="K49" s="30"/>
      <c r="L49" s="31"/>
    </row>
    <row r="50" spans="2:12" ht="12" customHeight="1">
      <c r="B50" s="20" t="s">
        <v>67</v>
      </c>
      <c r="C50" s="36">
        <v>0</v>
      </c>
      <c r="D50" s="37" t="s">
        <v>20</v>
      </c>
      <c r="E50" s="25">
        <v>0.0003</v>
      </c>
      <c r="F50" s="38" t="s">
        <v>21</v>
      </c>
      <c r="G50" s="22">
        <f t="shared" si="6"/>
      </c>
      <c r="H50" s="29"/>
      <c r="I50" s="30"/>
      <c r="J50" s="30"/>
      <c r="K50" s="30"/>
      <c r="L50" s="31"/>
    </row>
    <row r="51" spans="2:12" ht="12" customHeight="1">
      <c r="B51" s="39" t="s">
        <v>68</v>
      </c>
      <c r="C51" s="40">
        <v>3</v>
      </c>
      <c r="D51" s="33" t="s">
        <v>20</v>
      </c>
      <c r="E51" s="41">
        <v>0.0004</v>
      </c>
      <c r="F51" s="33" t="s">
        <v>21</v>
      </c>
      <c r="G51" s="41">
        <f t="shared" si="6"/>
        <v>0.0012000000000000001</v>
      </c>
      <c r="H51" s="29"/>
      <c r="I51" s="30"/>
      <c r="J51" s="30"/>
      <c r="K51" s="30"/>
      <c r="L51" s="31"/>
    </row>
    <row r="52" spans="2:12" ht="12" customHeight="1">
      <c r="B52" s="14" t="s">
        <v>69</v>
      </c>
      <c r="C52" s="17">
        <v>0</v>
      </c>
      <c r="D52" s="15" t="s">
        <v>20</v>
      </c>
      <c r="E52" s="16">
        <v>0.0035</v>
      </c>
      <c r="F52" s="15" t="s">
        <v>21</v>
      </c>
      <c r="G52" s="16">
        <f t="shared" si="6"/>
      </c>
      <c r="H52" s="29"/>
      <c r="I52" s="30"/>
      <c r="J52" s="30"/>
      <c r="K52" s="30"/>
      <c r="L52" s="31"/>
    </row>
    <row r="53" spans="2:12" ht="12" customHeight="1">
      <c r="B53" s="14" t="s">
        <v>70</v>
      </c>
      <c r="C53" s="17">
        <v>0</v>
      </c>
      <c r="D53" s="15" t="s">
        <v>20</v>
      </c>
      <c r="E53" s="16">
        <v>0.00075</v>
      </c>
      <c r="F53" s="15" t="s">
        <v>21</v>
      </c>
      <c r="G53" s="16">
        <f t="shared" si="6"/>
      </c>
      <c r="H53" s="29"/>
      <c r="I53" s="30"/>
      <c r="J53" s="30"/>
      <c r="K53" s="30"/>
      <c r="L53" s="31"/>
    </row>
    <row r="54" spans="2:12" ht="12" customHeight="1">
      <c r="B54" s="14" t="s">
        <v>71</v>
      </c>
      <c r="C54" s="17">
        <v>0</v>
      </c>
      <c r="D54" s="15" t="s">
        <v>20</v>
      </c>
      <c r="E54" s="16">
        <v>0.000375</v>
      </c>
      <c r="F54" s="15" t="s">
        <v>21</v>
      </c>
      <c r="G54" s="16">
        <f t="shared" si="6"/>
      </c>
      <c r="H54" s="29"/>
      <c r="I54" s="30"/>
      <c r="J54" s="30"/>
      <c r="K54" s="30"/>
      <c r="L54" s="31"/>
    </row>
    <row r="55" spans="2:12" ht="12" customHeight="1">
      <c r="B55" s="14" t="s">
        <v>72</v>
      </c>
      <c r="C55" s="17">
        <v>0</v>
      </c>
      <c r="D55" s="15" t="s">
        <v>20</v>
      </c>
      <c r="E55" s="16">
        <v>0.00027</v>
      </c>
      <c r="F55" s="15" t="s">
        <v>21</v>
      </c>
      <c r="G55" s="16">
        <f t="shared" si="6"/>
      </c>
      <c r="H55" s="29"/>
      <c r="I55" s="30"/>
      <c r="J55" s="30"/>
      <c r="K55" s="30"/>
      <c r="L55" s="31"/>
    </row>
    <row r="56" spans="2:12" ht="12" customHeight="1">
      <c r="B56" s="14" t="s">
        <v>73</v>
      </c>
      <c r="C56" s="17">
        <v>0</v>
      </c>
      <c r="D56" s="15" t="s">
        <v>20</v>
      </c>
      <c r="E56" s="16">
        <v>0.002</v>
      </c>
      <c r="F56" s="15" t="s">
        <v>21</v>
      </c>
      <c r="G56" s="16">
        <f t="shared" si="6"/>
      </c>
      <c r="H56" s="29"/>
      <c r="I56" s="30"/>
      <c r="J56" s="30"/>
      <c r="K56" s="30"/>
      <c r="L56" s="31"/>
    </row>
    <row r="57" spans="2:12" ht="12" customHeight="1">
      <c r="B57" s="14" t="s">
        <v>74</v>
      </c>
      <c r="C57" s="17">
        <v>12</v>
      </c>
      <c r="D57" s="15" t="s">
        <v>20</v>
      </c>
      <c r="E57" s="16">
        <v>0.0003</v>
      </c>
      <c r="F57" s="15" t="s">
        <v>21</v>
      </c>
      <c r="G57" s="16">
        <f t="shared" si="6"/>
        <v>0.0036</v>
      </c>
      <c r="H57" s="29"/>
      <c r="I57" s="30"/>
      <c r="J57" s="30"/>
      <c r="K57" s="30"/>
      <c r="L57" s="42"/>
    </row>
    <row r="58" spans="2:12" ht="12" customHeight="1">
      <c r="B58" s="14" t="s">
        <v>75</v>
      </c>
      <c r="C58" s="17">
        <v>0</v>
      </c>
      <c r="D58" s="15" t="s">
        <v>20</v>
      </c>
      <c r="E58" s="16">
        <v>0.00039</v>
      </c>
      <c r="F58" s="15" t="s">
        <v>21</v>
      </c>
      <c r="G58" s="16">
        <f t="shared" si="6"/>
      </c>
      <c r="H58" s="29"/>
      <c r="I58" s="30"/>
      <c r="J58" s="30"/>
      <c r="K58" s="30"/>
      <c r="L58" s="31"/>
    </row>
    <row r="59" spans="2:12" ht="12" customHeight="1">
      <c r="B59" s="14" t="s">
        <v>76</v>
      </c>
      <c r="C59" s="17">
        <v>0</v>
      </c>
      <c r="D59" s="15" t="s">
        <v>20</v>
      </c>
      <c r="E59" s="16">
        <v>0.00225</v>
      </c>
      <c r="F59" s="15" t="s">
        <v>21</v>
      </c>
      <c r="G59" s="16">
        <f t="shared" si="6"/>
      </c>
      <c r="H59" s="29"/>
      <c r="I59" s="30"/>
      <c r="J59" s="30"/>
      <c r="K59" s="30"/>
      <c r="L59" s="31"/>
    </row>
    <row r="60" spans="2:12" ht="12" customHeight="1">
      <c r="B60" s="14" t="s">
        <v>77</v>
      </c>
      <c r="C60" s="17">
        <v>0</v>
      </c>
      <c r="D60" s="15" t="s">
        <v>20</v>
      </c>
      <c r="E60" s="16">
        <v>0.00027</v>
      </c>
      <c r="F60" s="15" t="s">
        <v>21</v>
      </c>
      <c r="G60" s="16">
        <f t="shared" si="6"/>
      </c>
      <c r="H60" s="29"/>
      <c r="I60" s="30"/>
      <c r="J60" s="30"/>
      <c r="K60" s="30"/>
      <c r="L60" s="31"/>
    </row>
    <row r="61" spans="2:12" ht="12" customHeight="1">
      <c r="B61" s="14" t="s">
        <v>78</v>
      </c>
      <c r="C61" s="17">
        <v>0</v>
      </c>
      <c r="D61" s="15" t="s">
        <v>20</v>
      </c>
      <c r="E61" s="16">
        <v>0.00145</v>
      </c>
      <c r="F61" s="15" t="s">
        <v>21</v>
      </c>
      <c r="G61" s="16">
        <f t="shared" si="6"/>
      </c>
      <c r="H61" s="29"/>
      <c r="I61" s="30"/>
      <c r="J61" s="30"/>
      <c r="K61" s="30"/>
      <c r="L61" s="31"/>
    </row>
    <row r="62" spans="2:12" ht="12" customHeight="1">
      <c r="B62" s="43" t="s">
        <v>79</v>
      </c>
      <c r="C62" s="44">
        <v>0</v>
      </c>
      <c r="D62" s="45" t="s">
        <v>20</v>
      </c>
      <c r="E62" s="46">
        <v>0.0013</v>
      </c>
      <c r="F62" s="45" t="s">
        <v>21</v>
      </c>
      <c r="G62" s="46">
        <f>IF(C62&gt;0,PRODUCT(C62,E62),"")</f>
      </c>
      <c r="H62" s="30"/>
      <c r="I62" s="30"/>
      <c r="J62" s="30"/>
      <c r="K62" s="30"/>
      <c r="L62" s="31"/>
    </row>
    <row r="63" spans="2:12" ht="12" customHeight="1">
      <c r="B63" s="14" t="s">
        <v>80</v>
      </c>
      <c r="C63" s="17">
        <v>0</v>
      </c>
      <c r="D63" s="15" t="s">
        <v>20</v>
      </c>
      <c r="E63" s="16">
        <v>0.0004</v>
      </c>
      <c r="F63" s="15" t="s">
        <v>21</v>
      </c>
      <c r="G63" s="16">
        <f t="shared" si="6"/>
      </c>
      <c r="H63" s="29"/>
      <c r="I63" s="30"/>
      <c r="J63" s="30"/>
      <c r="K63" s="30"/>
      <c r="L63" s="31"/>
    </row>
    <row r="64" spans="2:12" ht="12" customHeight="1">
      <c r="B64" s="14" t="s">
        <v>81</v>
      </c>
      <c r="C64" s="17">
        <v>0</v>
      </c>
      <c r="D64" s="15" t="s">
        <v>20</v>
      </c>
      <c r="E64" s="16">
        <v>0.001</v>
      </c>
      <c r="F64" s="15" t="s">
        <v>21</v>
      </c>
      <c r="G64" s="16">
        <f t="shared" si="6"/>
      </c>
      <c r="H64" s="29"/>
      <c r="I64" s="30"/>
      <c r="J64" s="30"/>
      <c r="K64" s="30"/>
      <c r="L64" s="31"/>
    </row>
    <row r="65" spans="2:12" ht="12" customHeight="1">
      <c r="B65" s="14" t="s">
        <v>82</v>
      </c>
      <c r="C65" s="17">
        <v>0</v>
      </c>
      <c r="D65" s="15" t="s">
        <v>20</v>
      </c>
      <c r="E65" s="16">
        <v>0.001</v>
      </c>
      <c r="F65" s="15" t="s">
        <v>21</v>
      </c>
      <c r="G65" s="16">
        <f t="shared" si="6"/>
      </c>
      <c r="H65" s="29"/>
      <c r="I65" s="30"/>
      <c r="J65" s="30"/>
      <c r="K65" s="30"/>
      <c r="L65" s="31"/>
    </row>
    <row r="66" spans="2:12" ht="12" customHeight="1">
      <c r="B66" s="14" t="s">
        <v>83</v>
      </c>
      <c r="C66" s="17">
        <v>0</v>
      </c>
      <c r="D66" s="15" t="s">
        <v>20</v>
      </c>
      <c r="E66" s="16">
        <v>0.0005</v>
      </c>
      <c r="F66" s="15" t="s">
        <v>21</v>
      </c>
      <c r="G66" s="16">
        <f t="shared" si="6"/>
      </c>
      <c r="H66" s="29"/>
      <c r="I66" s="30"/>
      <c r="J66" s="30"/>
      <c r="K66" s="30"/>
      <c r="L66" s="31"/>
    </row>
    <row r="67" spans="2:12" ht="12" customHeight="1">
      <c r="B67" s="43" t="s">
        <v>84</v>
      </c>
      <c r="C67" s="44">
        <v>0</v>
      </c>
      <c r="D67" s="45" t="s">
        <v>20</v>
      </c>
      <c r="E67" s="46">
        <v>0.00045</v>
      </c>
      <c r="F67" s="45" t="s">
        <v>21</v>
      </c>
      <c r="G67" s="46">
        <f t="shared" si="6"/>
      </c>
      <c r="H67" s="29"/>
      <c r="I67" s="30"/>
      <c r="J67" s="30"/>
      <c r="K67" s="30"/>
      <c r="L67" s="31"/>
    </row>
    <row r="68" spans="2:12" ht="12" customHeight="1">
      <c r="B68" s="43" t="s">
        <v>85</v>
      </c>
      <c r="C68" s="44">
        <v>0</v>
      </c>
      <c r="D68" s="45" t="s">
        <v>20</v>
      </c>
      <c r="E68" s="46">
        <v>0.001</v>
      </c>
      <c r="F68" s="45" t="s">
        <v>21</v>
      </c>
      <c r="G68" s="46">
        <f t="shared" si="6"/>
      </c>
      <c r="H68" s="30"/>
      <c r="I68" s="30"/>
      <c r="J68" s="30"/>
      <c r="K68" s="30"/>
      <c r="L68" s="31"/>
    </row>
    <row r="69" spans="2:12" ht="12" customHeight="1">
      <c r="B69" s="14"/>
      <c r="C69" s="47" t="s">
        <v>86</v>
      </c>
      <c r="D69" s="47"/>
      <c r="E69" s="47"/>
      <c r="F69" s="47"/>
      <c r="G69" s="47"/>
      <c r="H69" s="47"/>
      <c r="I69" s="47"/>
      <c r="J69" s="47"/>
      <c r="K69" s="47"/>
      <c r="L69" s="16">
        <v>0.4</v>
      </c>
    </row>
    <row r="70" spans="2:12" ht="12" customHeight="1">
      <c r="B70" s="14" t="s">
        <v>87</v>
      </c>
      <c r="C70" s="17">
        <v>2</v>
      </c>
      <c r="D70" s="15" t="s">
        <v>20</v>
      </c>
      <c r="E70" s="16">
        <v>0.02</v>
      </c>
      <c r="F70" s="15" t="s">
        <v>21</v>
      </c>
      <c r="G70" s="16">
        <f>IF(C70&gt;0,PRODUCT(C70,E70),"")</f>
        <v>0.04</v>
      </c>
      <c r="H70" s="18">
        <f>C70</f>
        <v>2</v>
      </c>
      <c r="I70" s="15" t="s">
        <v>20</v>
      </c>
      <c r="J70" s="48">
        <v>0.02</v>
      </c>
      <c r="K70" s="15" t="s">
        <v>21</v>
      </c>
      <c r="L70" s="16">
        <f>IF(H70&gt;0,PRODUCT(H70,J70),"")</f>
        <v>0.04</v>
      </c>
    </row>
    <row r="71" spans="2:12" ht="12" customHeight="1">
      <c r="B71" s="14" t="s">
        <v>88</v>
      </c>
      <c r="C71" s="49"/>
      <c r="D71" s="49"/>
      <c r="E71" s="50"/>
      <c r="F71" s="49"/>
      <c r="G71" s="51"/>
      <c r="H71" s="17">
        <v>1</v>
      </c>
      <c r="I71" s="15" t="s">
        <v>20</v>
      </c>
      <c r="J71" s="48">
        <v>0.0217</v>
      </c>
      <c r="K71" s="15" t="s">
        <v>21</v>
      </c>
      <c r="L71" s="16">
        <f>IF(H71&gt;0,PRODUCT(H71,J71),"")</f>
        <v>0.0217</v>
      </c>
    </row>
    <row r="72" spans="2:12" ht="12" customHeight="1">
      <c r="B72" s="24" t="s">
        <v>89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2:12" ht="12" customHeight="1">
      <c r="B73" s="14" t="s">
        <v>90</v>
      </c>
      <c r="C73" s="17">
        <v>0</v>
      </c>
      <c r="D73" s="15" t="s">
        <v>20</v>
      </c>
      <c r="E73" s="19">
        <v>0</v>
      </c>
      <c r="F73" s="15" t="s">
        <v>21</v>
      </c>
      <c r="G73" s="16">
        <f>IF(C73&gt;0,PRODUCT(C73,E73),"")</f>
      </c>
      <c r="H73" s="18">
        <f>C73</f>
        <v>0</v>
      </c>
      <c r="I73" s="15" t="s">
        <v>20</v>
      </c>
      <c r="J73" s="19">
        <v>0</v>
      </c>
      <c r="K73" s="15" t="s">
        <v>21</v>
      </c>
      <c r="L73" s="16">
        <f>IF(H73&gt;0,PRODUCT(H73,J73),"")</f>
      </c>
    </row>
    <row r="74" spans="2:12" ht="12" customHeight="1">
      <c r="B74" s="52" t="s">
        <v>91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2:12" ht="12" customHeight="1">
      <c r="B75" s="14" t="s">
        <v>92</v>
      </c>
      <c r="C75" s="17">
        <v>0</v>
      </c>
      <c r="D75" s="15" t="s">
        <v>20</v>
      </c>
      <c r="E75" s="16">
        <v>0.0017</v>
      </c>
      <c r="F75" s="15" t="s">
        <v>21</v>
      </c>
      <c r="G75" s="16">
        <f>IF(C75&gt;0,PRODUCT(C75,E75),"")</f>
      </c>
      <c r="H75" s="15">
        <f>C75</f>
        <v>0</v>
      </c>
      <c r="I75" s="15" t="s">
        <v>20</v>
      </c>
      <c r="J75" s="16">
        <v>0.007</v>
      </c>
      <c r="K75" s="15" t="s">
        <v>21</v>
      </c>
      <c r="L75" s="16">
        <f>IF(H75&gt;0,PRODUCT(H75,J75),"")</f>
      </c>
    </row>
    <row r="76" spans="2:12" ht="12" customHeight="1">
      <c r="B76" s="14" t="s">
        <v>93</v>
      </c>
      <c r="C76" s="17">
        <v>0</v>
      </c>
      <c r="D76" s="15" t="s">
        <v>20</v>
      </c>
      <c r="E76" s="16">
        <v>0.008</v>
      </c>
      <c r="F76" s="15" t="s">
        <v>21</v>
      </c>
      <c r="G76" s="16">
        <f>IF(C76&gt;0,PRODUCT(C76,E76),"")</f>
      </c>
      <c r="H76" s="15">
        <f>C76</f>
        <v>0</v>
      </c>
      <c r="I76" s="15" t="s">
        <v>20</v>
      </c>
      <c r="J76" s="16">
        <v>0.02</v>
      </c>
      <c r="K76" s="15" t="s">
        <v>21</v>
      </c>
      <c r="L76" s="16">
        <f>IF(H76&gt;0,PRODUCT(H76,J76),"")</f>
      </c>
    </row>
    <row r="77" spans="2:12" ht="12" customHeight="1">
      <c r="B77" s="14" t="s">
        <v>94</v>
      </c>
      <c r="C77" s="17">
        <v>0</v>
      </c>
      <c r="D77" s="15" t="s">
        <v>20</v>
      </c>
      <c r="E77" s="16">
        <v>0.012</v>
      </c>
      <c r="F77" s="15" t="s">
        <v>21</v>
      </c>
      <c r="G77" s="16">
        <f>IF(C77&gt;0,PRODUCT(C77,E77),"")</f>
      </c>
      <c r="H77" s="15">
        <f>C77</f>
        <v>0</v>
      </c>
      <c r="I77" s="15" t="s">
        <v>20</v>
      </c>
      <c r="J77" s="16">
        <v>0.09</v>
      </c>
      <c r="K77" s="15" t="s">
        <v>21</v>
      </c>
      <c r="L77" s="16">
        <f>IF(H77&gt;0,PRODUCT(H77,J77),"")</f>
      </c>
    </row>
    <row r="78" spans="2:12" ht="12" customHeight="1">
      <c r="B78" s="14" t="s">
        <v>95</v>
      </c>
      <c r="C78" s="17">
        <v>0</v>
      </c>
      <c r="D78" s="15" t="s">
        <v>20</v>
      </c>
      <c r="E78" s="16">
        <v>0.05</v>
      </c>
      <c r="F78" s="15" t="s">
        <v>21</v>
      </c>
      <c r="G78" s="16">
        <f>IF(C78&gt;0,PRODUCT(C78,E78),"")</f>
      </c>
      <c r="H78" s="15">
        <f>C78</f>
        <v>0</v>
      </c>
      <c r="I78" s="15" t="s">
        <v>20</v>
      </c>
      <c r="J78" s="16">
        <v>0.27</v>
      </c>
      <c r="K78" s="15" t="s">
        <v>21</v>
      </c>
      <c r="L78" s="16">
        <f>IF(H78&gt;0,PRODUCT(H78,J78),"")</f>
      </c>
    </row>
    <row r="79" spans="2:12" ht="12" customHeight="1">
      <c r="B79" s="43" t="s">
        <v>96</v>
      </c>
      <c r="C79" s="44">
        <v>0</v>
      </c>
      <c r="D79" s="45" t="s">
        <v>20</v>
      </c>
      <c r="E79" s="46">
        <v>0.0005</v>
      </c>
      <c r="F79" s="45" t="s">
        <v>21</v>
      </c>
      <c r="G79" s="46">
        <f>IF(C79&gt;0,PRODUCT(C79,E79),"")</f>
      </c>
      <c r="H79" s="45">
        <f>C79</f>
        <v>0</v>
      </c>
      <c r="I79" s="45" t="s">
        <v>20</v>
      </c>
      <c r="J79" s="46">
        <v>0.035</v>
      </c>
      <c r="K79" s="45" t="s">
        <v>21</v>
      </c>
      <c r="L79" s="46">
        <f>IF(H79&gt;0,PRODUCT(H79,J79),"")</f>
      </c>
    </row>
    <row r="80" spans="2:12" ht="12" customHeight="1">
      <c r="B80" s="23" t="s">
        <v>97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2:12" ht="12" customHeight="1">
      <c r="B81" s="53" t="s">
        <v>98</v>
      </c>
      <c r="C81" s="40">
        <v>2</v>
      </c>
      <c r="D81" s="33" t="s">
        <v>20</v>
      </c>
      <c r="E81" s="54">
        <v>0.02</v>
      </c>
      <c r="F81" s="33" t="s">
        <v>21</v>
      </c>
      <c r="G81" s="41">
        <f>IF(C81&gt;0,PRODUCT(C81,E81),"")</f>
        <v>0.04</v>
      </c>
      <c r="H81" s="55">
        <f>C81</f>
        <v>2</v>
      </c>
      <c r="I81" s="33" t="s">
        <v>20</v>
      </c>
      <c r="J81" s="54">
        <v>0.04</v>
      </c>
      <c r="K81" s="33" t="s">
        <v>21</v>
      </c>
      <c r="L81" s="41">
        <f>IF(H81&gt;0,PRODUCT(H81,J81),"")</f>
        <v>0.08</v>
      </c>
    </row>
    <row r="82" spans="2:12" ht="12" customHeight="1">
      <c r="B82" s="56"/>
      <c r="C82" s="17">
        <v>0</v>
      </c>
      <c r="D82" s="15" t="s">
        <v>20</v>
      </c>
      <c r="E82" s="19">
        <v>0</v>
      </c>
      <c r="F82" s="15" t="s">
        <v>21</v>
      </c>
      <c r="G82" s="16">
        <f>IF(C82&gt;0,PRODUCT(C82,E82),"")</f>
      </c>
      <c r="H82" s="18">
        <f>C82</f>
        <v>0</v>
      </c>
      <c r="I82" s="15" t="s">
        <v>20</v>
      </c>
      <c r="J82" s="19">
        <v>0</v>
      </c>
      <c r="K82" s="15" t="s">
        <v>21</v>
      </c>
      <c r="L82" s="16">
        <f>IF(H82&gt;0,PRODUCT(H82,J82),"")</f>
      </c>
    </row>
    <row r="83" spans="2:12" ht="12" customHeight="1">
      <c r="B83" s="56"/>
      <c r="C83" s="17">
        <v>0</v>
      </c>
      <c r="D83" s="15" t="s">
        <v>20</v>
      </c>
      <c r="E83" s="19">
        <v>0</v>
      </c>
      <c r="F83" s="15" t="s">
        <v>21</v>
      </c>
      <c r="G83" s="16">
        <f>IF(C83&gt;0,PRODUCT(C83,E83),"")</f>
      </c>
      <c r="H83" s="18">
        <f>C83</f>
        <v>0</v>
      </c>
      <c r="I83" s="15" t="s">
        <v>20</v>
      </c>
      <c r="J83" s="19">
        <v>0</v>
      </c>
      <c r="K83" s="15" t="s">
        <v>21</v>
      </c>
      <c r="L83" s="16">
        <f>IF(H83&gt;0,PRODUCT(H83,J83),"")</f>
      </c>
    </row>
    <row r="84" spans="2:12" ht="12" customHeight="1">
      <c r="B84" s="56"/>
      <c r="C84" s="17">
        <v>0</v>
      </c>
      <c r="D84" s="15" t="s">
        <v>20</v>
      </c>
      <c r="E84" s="19">
        <v>0</v>
      </c>
      <c r="F84" s="15" t="s">
        <v>21</v>
      </c>
      <c r="G84" s="16">
        <f>IF(C84&gt;0,PRODUCT(C84,E84),"")</f>
      </c>
      <c r="H84" s="18">
        <f>C84</f>
        <v>0</v>
      </c>
      <c r="I84" s="15" t="s">
        <v>20</v>
      </c>
      <c r="J84" s="19">
        <v>0</v>
      </c>
      <c r="K84" s="15" t="s">
        <v>21</v>
      </c>
      <c r="L84" s="16">
        <f>IF(H84&gt;0,PRODUCT(H84,J84),"")</f>
      </c>
    </row>
    <row r="85" spans="2:12" ht="12" customHeight="1">
      <c r="B85" s="57"/>
      <c r="C85" s="44">
        <v>0</v>
      </c>
      <c r="D85" s="45" t="s">
        <v>20</v>
      </c>
      <c r="E85" s="58">
        <v>0</v>
      </c>
      <c r="F85" s="45" t="s">
        <v>21</v>
      </c>
      <c r="G85" s="46">
        <f>IF(C85&gt;0,PRODUCT(C85,E85),"")</f>
      </c>
      <c r="H85" s="59">
        <f>C85</f>
        <v>0</v>
      </c>
      <c r="I85" s="45" t="s">
        <v>20</v>
      </c>
      <c r="J85" s="58">
        <v>0</v>
      </c>
      <c r="K85" s="60" t="s">
        <v>21</v>
      </c>
      <c r="L85" s="46">
        <f>IF(H85&gt;0,PRODUCT(H85,J85),"")</f>
      </c>
    </row>
    <row r="86" spans="2:12" ht="12" customHeight="1">
      <c r="B86" s="23" t="s">
        <v>99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2:12" ht="12" customHeight="1">
      <c r="B87" s="39" t="s">
        <v>100</v>
      </c>
      <c r="C87" s="61"/>
      <c r="D87" s="62"/>
      <c r="E87" s="63">
        <f>G137</f>
        <v>0</v>
      </c>
      <c r="F87" s="33" t="s">
        <v>21</v>
      </c>
      <c r="G87" s="41">
        <f>IF(E87&gt;0,E87,"")</f>
      </c>
      <c r="H87" s="61"/>
      <c r="I87" s="62"/>
      <c r="J87" s="63">
        <f>L137</f>
        <v>0.54</v>
      </c>
      <c r="K87" s="33" t="s">
        <v>21</v>
      </c>
      <c r="L87" s="41">
        <f>IF(J87&gt;0,J87,"")</f>
        <v>0.54</v>
      </c>
    </row>
    <row r="88" spans="2:12" ht="12" customHeight="1">
      <c r="B88" s="14" t="s">
        <v>101</v>
      </c>
      <c r="C88" s="64"/>
      <c r="D88" s="65"/>
      <c r="E88" s="63">
        <f>G151</f>
        <v>0</v>
      </c>
      <c r="F88" s="33" t="s">
        <v>21</v>
      </c>
      <c r="G88" s="41">
        <f>IF(E88&gt;0,E88,"")</f>
      </c>
      <c r="H88" s="64"/>
      <c r="I88" s="65"/>
      <c r="J88" s="63">
        <f>L151</f>
        <v>0</v>
      </c>
      <c r="K88" s="33" t="s">
        <v>21</v>
      </c>
      <c r="L88" s="41">
        <f>IF(J88&gt;0,J88,"")</f>
      </c>
    </row>
    <row r="89" spans="2:12" ht="12" customHeight="1">
      <c r="B89" s="14" t="s">
        <v>102</v>
      </c>
      <c r="C89" s="66"/>
      <c r="D89" s="67"/>
      <c r="E89" s="48">
        <f>G165</f>
        <v>0</v>
      </c>
      <c r="F89" s="15" t="s">
        <v>21</v>
      </c>
      <c r="G89" s="16">
        <f>IF(E89&gt;0,E89,"")</f>
      </c>
      <c r="H89" s="66"/>
      <c r="I89" s="67"/>
      <c r="J89" s="48">
        <f>L165</f>
        <v>0</v>
      </c>
      <c r="K89" s="15" t="s">
        <v>21</v>
      </c>
      <c r="L89" s="16">
        <f>IF(J89&gt;0,J89,"")</f>
      </c>
    </row>
    <row r="90" spans="2:12" ht="12" customHeight="1">
      <c r="B90" s="14" t="s">
        <v>103</v>
      </c>
      <c r="C90" s="64"/>
      <c r="D90" s="65"/>
      <c r="E90" s="63">
        <f>G179</f>
        <v>0</v>
      </c>
      <c r="F90" s="33" t="s">
        <v>21</v>
      </c>
      <c r="G90" s="41">
        <f>IF(E90&gt;0,E90,"")</f>
      </c>
      <c r="H90" s="64"/>
      <c r="I90" s="65"/>
      <c r="J90" s="63">
        <f>L179</f>
        <v>0</v>
      </c>
      <c r="K90" s="33" t="s">
        <v>21</v>
      </c>
      <c r="L90" s="41">
        <f>IF(J90&gt;0,J90,"")</f>
      </c>
    </row>
    <row r="91" spans="2:12" ht="12" customHeight="1">
      <c r="B91" s="14" t="s">
        <v>104</v>
      </c>
      <c r="C91" s="66"/>
      <c r="D91" s="67"/>
      <c r="E91" s="19">
        <v>0</v>
      </c>
      <c r="F91" s="15" t="s">
        <v>21</v>
      </c>
      <c r="G91" s="16">
        <f>IF(E91&gt;0,E91,"")</f>
      </c>
      <c r="H91" s="66"/>
      <c r="I91" s="67"/>
      <c r="J91" s="19">
        <v>0</v>
      </c>
      <c r="K91" s="15" t="s">
        <v>21</v>
      </c>
      <c r="L91" s="16">
        <f>IF(J91&gt;0,J91,"")</f>
      </c>
    </row>
    <row r="92" spans="2:12" ht="22.5" customHeight="1">
      <c r="B92" s="68" t="s">
        <v>105</v>
      </c>
      <c r="C92" s="68"/>
      <c r="D92" s="68"/>
      <c r="E92" s="68"/>
      <c r="F92" s="68"/>
      <c r="G92" s="69">
        <f>SUM(G9:G70,G73:G91)</f>
        <v>0.271</v>
      </c>
      <c r="H92" s="70" t="s">
        <v>106</v>
      </c>
      <c r="I92" s="70"/>
      <c r="J92" s="70"/>
      <c r="K92" s="70"/>
      <c r="L92" s="69">
        <f>SUM(L9:L34,L69:L91)</f>
        <v>1.4207</v>
      </c>
    </row>
    <row r="93" spans="2:7" ht="12.75">
      <c r="B93" s="71"/>
      <c r="C93" s="71"/>
      <c r="D93" s="71"/>
      <c r="E93" s="72"/>
      <c r="F93" s="72"/>
      <c r="G93" s="71"/>
    </row>
    <row r="94" spans="8:9" ht="12.75">
      <c r="H94" s="73"/>
      <c r="I94" s="73"/>
    </row>
    <row r="95" spans="2:12" ht="39" customHeight="1">
      <c r="B95" s="74"/>
      <c r="C95" s="6" t="s">
        <v>3</v>
      </c>
      <c r="D95" s="6"/>
      <c r="E95" s="6"/>
      <c r="F95" s="6"/>
      <c r="G95" s="6"/>
      <c r="H95" s="6"/>
      <c r="I95" s="6"/>
      <c r="J95" s="6"/>
      <c r="K95" s="6"/>
      <c r="L95" s="6"/>
    </row>
    <row r="96" spans="2:12" ht="12.75" customHeight="1">
      <c r="B96" s="75" t="s">
        <v>107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 ht="11.25" customHeight="1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9" ht="6" customHeight="1">
      <c r="B98" s="76"/>
      <c r="C98" s="77"/>
      <c r="D98" s="77"/>
      <c r="E98" s="77"/>
      <c r="F98" s="77"/>
      <c r="G98" s="78"/>
      <c r="H98" s="73"/>
      <c r="I98" s="73"/>
    </row>
    <row r="99" spans="2:12" ht="13.5" customHeight="1">
      <c r="B99" s="79"/>
      <c r="C99" s="79"/>
      <c r="D99" s="79"/>
      <c r="E99" s="79"/>
      <c r="F99" s="79"/>
      <c r="G99" s="79"/>
      <c r="H99" s="80" t="s">
        <v>108</v>
      </c>
      <c r="I99" s="80"/>
      <c r="J99" s="80"/>
      <c r="K99" s="80"/>
      <c r="L99" s="80"/>
    </row>
    <row r="100" spans="2:12" ht="12.75">
      <c r="B100" s="79"/>
      <c r="C100" s="79"/>
      <c r="D100" s="79"/>
      <c r="E100" s="79"/>
      <c r="F100" s="79"/>
      <c r="G100" s="79"/>
      <c r="H100" s="81" t="s">
        <v>6</v>
      </c>
      <c r="I100" s="81"/>
      <c r="J100" s="81"/>
      <c r="K100" s="81"/>
      <c r="L100" s="81"/>
    </row>
    <row r="101" spans="2:12" ht="12.75">
      <c r="B101" s="82" t="s">
        <v>109</v>
      </c>
      <c r="C101" s="82"/>
      <c r="D101" s="82"/>
      <c r="E101" s="83">
        <f>G92</f>
        <v>0.271</v>
      </c>
      <c r="F101" s="83"/>
      <c r="G101" s="83"/>
      <c r="H101" s="84" t="s">
        <v>20</v>
      </c>
      <c r="I101" s="85">
        <f>VLOOKUP(H100,AD5:AE9,2,FALSE)</f>
        <v>24</v>
      </c>
      <c r="J101" s="85"/>
      <c r="K101" s="79" t="s">
        <v>21</v>
      </c>
      <c r="L101" s="86">
        <f>E101*I101</f>
        <v>6.5040000000000004</v>
      </c>
    </row>
    <row r="102" spans="2:12" ht="12.75">
      <c r="B102" s="79"/>
      <c r="C102" s="79"/>
      <c r="D102" s="79"/>
      <c r="E102" s="79"/>
      <c r="F102" s="79"/>
      <c r="G102" s="79"/>
      <c r="H102" s="80" t="s">
        <v>110</v>
      </c>
      <c r="I102" s="80"/>
      <c r="J102" s="80"/>
      <c r="K102" s="80"/>
      <c r="L102" s="80"/>
    </row>
    <row r="103" spans="2:12" ht="12.75">
      <c r="B103" s="79"/>
      <c r="C103" s="79"/>
      <c r="D103" s="79"/>
      <c r="E103" s="79"/>
      <c r="F103" s="79"/>
      <c r="G103" s="79"/>
      <c r="H103" s="81" t="s">
        <v>11</v>
      </c>
      <c r="I103" s="81"/>
      <c r="J103" s="81"/>
      <c r="K103" s="81"/>
      <c r="L103" s="81"/>
    </row>
    <row r="104" spans="2:12" ht="12.75">
      <c r="B104" s="87" t="s">
        <v>111</v>
      </c>
      <c r="C104" s="87"/>
      <c r="D104" s="87"/>
      <c r="E104" s="88">
        <f>L92</f>
        <v>1.4207</v>
      </c>
      <c r="F104" s="88"/>
      <c r="G104" s="88"/>
      <c r="H104" s="89" t="s">
        <v>20</v>
      </c>
      <c r="I104" s="90">
        <f>VLOOKUP(H103,AA5:AB25,2,FALSE)</f>
        <v>0.25</v>
      </c>
      <c r="J104" s="90"/>
      <c r="K104" s="91" t="s">
        <v>21</v>
      </c>
      <c r="L104" s="86">
        <f>E104*I104</f>
        <v>0.355175</v>
      </c>
    </row>
    <row r="105" spans="2:12" ht="18" customHeight="1">
      <c r="B105" s="92" t="s">
        <v>112</v>
      </c>
      <c r="C105" s="92"/>
      <c r="D105" s="92"/>
      <c r="E105" s="92"/>
      <c r="F105" s="92"/>
      <c r="G105" s="92"/>
      <c r="H105" s="92"/>
      <c r="I105" s="92"/>
      <c r="J105" s="92"/>
      <c r="K105" s="92"/>
      <c r="L105" s="93">
        <f>(L101+L104)</f>
        <v>6.8591750000000005</v>
      </c>
    </row>
    <row r="106" spans="2:12" ht="12.75">
      <c r="B106" s="94" t="s">
        <v>113</v>
      </c>
      <c r="C106" s="94"/>
      <c r="D106" s="94"/>
      <c r="E106" s="94"/>
      <c r="F106" s="94"/>
      <c r="G106" s="94"/>
      <c r="H106" s="95">
        <v>1.2</v>
      </c>
      <c r="I106" s="95"/>
      <c r="J106" s="95"/>
      <c r="K106" s="96" t="s">
        <v>21</v>
      </c>
      <c r="L106" s="97">
        <f>H106</f>
        <v>1.2</v>
      </c>
    </row>
    <row r="107" spans="2:12" ht="22.5" customHeight="1">
      <c r="B107" s="98" t="s">
        <v>114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9">
        <f>L105*L106</f>
        <v>8.23101</v>
      </c>
    </row>
    <row r="108" spans="2:12" ht="7.5" customHeight="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1"/>
    </row>
    <row r="109" spans="2:12" ht="15.75" customHeight="1">
      <c r="B109" s="102" t="s">
        <v>115</v>
      </c>
      <c r="C109" s="102"/>
      <c r="D109" s="102"/>
      <c r="E109" s="102"/>
      <c r="F109" s="102"/>
      <c r="G109" s="102"/>
      <c r="H109" s="103" t="str">
        <f>IF(L107&lt;=7,"BAT-1270 - 7AH Batteries",IF(L107&lt;=12,"BAT-12120 - 12AH Batteries",IF(L107&lt;=18,"BAT-12180 - 18AH Batteries",IF(L107&lt;=26,"BAT-12260 - 26AH Batteries",IF(L107&lt;=55,"BAT-12550 - 55AH Batteries",IF(L107&lt;=100,"BAT-121000 - 100AH Batteries","No recomendation for battery."))))))</f>
        <v>BAT-12120 - 12AH Batteries</v>
      </c>
      <c r="I109" s="103"/>
      <c r="J109" s="103"/>
      <c r="K109" s="103"/>
      <c r="L109" s="103"/>
    </row>
    <row r="110" spans="8:11" ht="9" customHeight="1">
      <c r="H110" s="104"/>
      <c r="I110" s="105"/>
      <c r="J110" s="106"/>
      <c r="K110" s="107"/>
    </row>
    <row r="111" spans="2:12" ht="12.75">
      <c r="B111" s="108" t="s">
        <v>116</v>
      </c>
      <c r="C111" s="108"/>
      <c r="D111" s="108"/>
      <c r="E111" s="108"/>
      <c r="F111" s="108"/>
      <c r="G111" s="108"/>
      <c r="H111" s="109"/>
      <c r="I111" s="109"/>
      <c r="J111" s="109"/>
      <c r="K111" s="109"/>
      <c r="L111" s="109"/>
    </row>
    <row r="112" spans="2:12" ht="12.75">
      <c r="B112" s="110" t="str">
        <f>IF(L107&lt;=18,"The batteries can be charged by the MS-9200UDLS Charger.",IF(L107&lt;=75,"The batteries will require a CHG-75 External Battery Charger.",IF(L107&lt;=120,"The batteries will require a CHG-120F External Battery Charger.","This system will require multiple External Battery Chargers.")))</f>
        <v>The batteries can be charged by the MS-9200UDLS Charger.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2:12" ht="12.75">
      <c r="B113" s="110" t="str">
        <f>IF(ROUNDUP(L107,0)&lt;=12,"The batteries can be housed in the MS-9200UDLS Cabinet.",IF(ROUNDUP(L107,0)&lt;=18,"The batteries can be housed in the MS-9200UDLS Cabinet.",IF(ROUNDUP(L107,0)&lt;=26,"You will need a BB-26 Backbox for these batteries.",IF(ROUNDUP(L107,0)&lt;=55,"You will need a BB-55 Backbox for these batteries.","You will need multiple BB-55 Backboxes for these batteries."))))</f>
        <v>The batteries can be housed in the MS-9200UDLS Cabinet.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2:7" ht="12.75">
      <c r="B114" s="111"/>
      <c r="C114" s="112"/>
      <c r="D114" s="112"/>
      <c r="E114" s="113"/>
      <c r="F114" s="114"/>
      <c r="G114" s="115"/>
    </row>
    <row r="115" spans="2:12" ht="12.75">
      <c r="B115" s="108" t="s">
        <v>117</v>
      </c>
      <c r="C115" s="108"/>
      <c r="D115" s="108"/>
      <c r="E115" s="108"/>
      <c r="F115" s="108"/>
      <c r="G115" s="108"/>
      <c r="H115" s="91"/>
      <c r="I115" s="91"/>
      <c r="J115" s="91"/>
      <c r="K115" s="91"/>
      <c r="L115" s="91"/>
    </row>
    <row r="116" spans="2:12" ht="12.75">
      <c r="B116" s="116" t="str">
        <f>IF(J87="","NAC#1 current is within the limitations of the circuit.",IF(J87&gt;2.5,"**THE CURRENT FOR NAC#1 EXCEEDS THE MAX. OUTPUT OF THE CIRCUIT**","NAC#1 current is within the limitations of the circuit."))</f>
        <v>NAC#1 current is within the limitations of the circuit.</v>
      </c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 ht="12.75">
      <c r="B117" s="116" t="str">
        <f>IF(J88="","NAC#2 current is within the limitations of the circuit.",IF(J88&gt;2.5,"**THE CURRENT FOR NAC#2 EXCEEDS THE MAX. OUTPUT OF THE CIRCUIT**","NAC#2 current is within the limitations of the circuit."))</f>
        <v>NAC#2 current is within the limitations of the circuit.</v>
      </c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 ht="12.75">
      <c r="B118" s="116" t="str">
        <f>IF(J89="","NAC#3 current is within the limitations of the circuit.",IF(J89&gt;2.5,"**THE CURRENT FOR NAC#3 EXCEEDS THE MAX. OUTPUT OF THE CIRCUIT**","NAC#3 current is within the limitations of the circuit."))</f>
        <v>NAC#3 current is within the limitations of the circuit.</v>
      </c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 ht="12.75">
      <c r="B119" s="116" t="str">
        <f>IF(J90="","NAC#4 current is within the limitations of the circuit.",IF(J90&gt;2.5,"**THE CURRENT FOR NAC#4 EXCEEDS THE MAX. OUTPUT OF THE CIRCUIT**","NAC#4 current is within the limitations of the circuit."))</f>
        <v>NAC#4 current is within the limitations of the circuit.</v>
      </c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 ht="12.75">
      <c r="B120" s="117" t="s">
        <v>118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 ht="12.75">
      <c r="B121" s="118" t="str">
        <f>IF(C10&gt;0,IF(L92&gt;6,"Output Current has exceeded panel limitations. Consider adding an Auxiliary Power Supply.","The output current is within the panel's limitations."),IF(L92&gt;3,IF(L92&lt;=6,"An Additional XRM-24B Transformer is required to meet current draw requirements.","Output Current has exceeded panel limitations. Consider adding an Auxiliary Power Supply."),"The output current is within the panel's limitations."))</f>
        <v>The output current is within the panel's limitations.</v>
      </c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 ht="12.7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 ht="12.75"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 ht="39" customHeight="1">
      <c r="B124" s="74"/>
      <c r="C124" s="121" t="s">
        <v>119</v>
      </c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2:12" ht="12.75">
      <c r="B125" s="122" t="s">
        <v>100</v>
      </c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</row>
    <row r="126" spans="2:12" ht="12.75">
      <c r="B126" s="123" t="s">
        <v>120</v>
      </c>
      <c r="C126" s="12" t="s">
        <v>14</v>
      </c>
      <c r="D126" s="12" t="s">
        <v>121</v>
      </c>
      <c r="E126" s="12"/>
      <c r="F126" s="12"/>
      <c r="G126" s="12" t="s">
        <v>16</v>
      </c>
      <c r="H126" s="12" t="s">
        <v>14</v>
      </c>
      <c r="I126" s="12" t="s">
        <v>122</v>
      </c>
      <c r="J126" s="12"/>
      <c r="K126" s="12"/>
      <c r="L126" s="13" t="s">
        <v>16</v>
      </c>
    </row>
    <row r="127" spans="2:12" ht="14.25">
      <c r="B127" s="124" t="s">
        <v>123</v>
      </c>
      <c r="C127" s="40">
        <v>6</v>
      </c>
      <c r="D127" s="33" t="s">
        <v>20</v>
      </c>
      <c r="E127" s="54">
        <v>0</v>
      </c>
      <c r="F127" s="33" t="s">
        <v>21</v>
      </c>
      <c r="G127" s="41">
        <f aca="true" t="shared" si="7" ref="G127:G136">IF(C127&gt;0,PRODUCT(C127,E127),"")</f>
        <v>0</v>
      </c>
      <c r="H127" s="55">
        <f aca="true" t="shared" si="8" ref="H127:H136">C127</f>
        <v>6</v>
      </c>
      <c r="I127" s="33" t="s">
        <v>20</v>
      </c>
      <c r="J127" s="54">
        <v>0.09</v>
      </c>
      <c r="K127" s="33" t="s">
        <v>21</v>
      </c>
      <c r="L127" s="41">
        <f aca="true" t="shared" si="9" ref="L127:L136">IF(H127&gt;0,PRODUCT(H127,J127),"")</f>
        <v>0.54</v>
      </c>
    </row>
    <row r="128" spans="2:12" ht="12.75">
      <c r="B128" s="125"/>
      <c r="C128" s="17">
        <v>0</v>
      </c>
      <c r="D128" s="15" t="s">
        <v>20</v>
      </c>
      <c r="E128" s="19">
        <v>0</v>
      </c>
      <c r="F128" s="15" t="s">
        <v>21</v>
      </c>
      <c r="G128" s="16">
        <f t="shared" si="7"/>
      </c>
      <c r="H128" s="18">
        <f t="shared" si="8"/>
        <v>0</v>
      </c>
      <c r="I128" s="15" t="s">
        <v>20</v>
      </c>
      <c r="J128" s="19">
        <v>0</v>
      </c>
      <c r="K128" s="15" t="s">
        <v>21</v>
      </c>
      <c r="L128" s="16">
        <f t="shared" si="9"/>
      </c>
    </row>
    <row r="129" spans="2:12" ht="12.75">
      <c r="B129" s="125"/>
      <c r="C129" s="17">
        <v>0</v>
      </c>
      <c r="D129" s="15" t="s">
        <v>20</v>
      </c>
      <c r="E129" s="19">
        <v>0</v>
      </c>
      <c r="F129" s="15" t="s">
        <v>21</v>
      </c>
      <c r="G129" s="16">
        <f t="shared" si="7"/>
      </c>
      <c r="H129" s="18">
        <f t="shared" si="8"/>
        <v>0</v>
      </c>
      <c r="I129" s="15" t="s">
        <v>20</v>
      </c>
      <c r="J129" s="19">
        <v>0</v>
      </c>
      <c r="K129" s="15" t="s">
        <v>21</v>
      </c>
      <c r="L129" s="16">
        <f t="shared" si="9"/>
      </c>
    </row>
    <row r="130" spans="2:12" ht="12.75">
      <c r="B130" s="126"/>
      <c r="C130" s="44">
        <v>0</v>
      </c>
      <c r="D130" s="45" t="s">
        <v>20</v>
      </c>
      <c r="E130" s="58">
        <v>0</v>
      </c>
      <c r="F130" s="45" t="s">
        <v>21</v>
      </c>
      <c r="G130" s="46">
        <f t="shared" si="7"/>
      </c>
      <c r="H130" s="59">
        <f t="shared" si="8"/>
        <v>0</v>
      </c>
      <c r="I130" s="45" t="s">
        <v>20</v>
      </c>
      <c r="J130" s="58">
        <v>0</v>
      </c>
      <c r="K130" s="45" t="s">
        <v>21</v>
      </c>
      <c r="L130" s="46">
        <f t="shared" si="9"/>
      </c>
    </row>
    <row r="131" spans="2:12" ht="12.75">
      <c r="B131" s="125"/>
      <c r="C131" s="17">
        <v>0</v>
      </c>
      <c r="D131" s="15" t="s">
        <v>20</v>
      </c>
      <c r="E131" s="19">
        <v>0</v>
      </c>
      <c r="F131" s="15" t="s">
        <v>21</v>
      </c>
      <c r="G131" s="16">
        <f t="shared" si="7"/>
      </c>
      <c r="H131" s="18">
        <f t="shared" si="8"/>
        <v>0</v>
      </c>
      <c r="I131" s="15" t="s">
        <v>20</v>
      </c>
      <c r="J131" s="19">
        <v>0</v>
      </c>
      <c r="K131" s="15" t="s">
        <v>21</v>
      </c>
      <c r="L131" s="16">
        <f t="shared" si="9"/>
      </c>
    </row>
    <row r="132" spans="2:12" ht="12.75">
      <c r="B132" s="125"/>
      <c r="C132" s="17">
        <v>0</v>
      </c>
      <c r="D132" s="15" t="s">
        <v>20</v>
      </c>
      <c r="E132" s="19">
        <v>0</v>
      </c>
      <c r="F132" s="15" t="s">
        <v>21</v>
      </c>
      <c r="G132" s="16">
        <f t="shared" si="7"/>
      </c>
      <c r="H132" s="18">
        <f t="shared" si="8"/>
        <v>0</v>
      </c>
      <c r="I132" s="15" t="s">
        <v>20</v>
      </c>
      <c r="J132" s="19">
        <v>0</v>
      </c>
      <c r="K132" s="15" t="s">
        <v>21</v>
      </c>
      <c r="L132" s="16">
        <f t="shared" si="9"/>
      </c>
    </row>
    <row r="133" spans="2:12" ht="12.75">
      <c r="B133" s="124"/>
      <c r="C133" s="40">
        <v>0</v>
      </c>
      <c r="D133" s="33" t="s">
        <v>20</v>
      </c>
      <c r="E133" s="54">
        <v>0</v>
      </c>
      <c r="F133" s="33" t="s">
        <v>21</v>
      </c>
      <c r="G133" s="41">
        <f t="shared" si="7"/>
      </c>
      <c r="H133" s="55">
        <f t="shared" si="8"/>
        <v>0</v>
      </c>
      <c r="I133" s="33" t="s">
        <v>20</v>
      </c>
      <c r="J133" s="54">
        <v>0</v>
      </c>
      <c r="K133" s="33" t="s">
        <v>21</v>
      </c>
      <c r="L133" s="41">
        <f t="shared" si="9"/>
      </c>
    </row>
    <row r="134" spans="2:12" ht="12.75">
      <c r="B134" s="125"/>
      <c r="C134" s="17">
        <v>0</v>
      </c>
      <c r="D134" s="15" t="s">
        <v>20</v>
      </c>
      <c r="E134" s="19">
        <v>0</v>
      </c>
      <c r="F134" s="15" t="s">
        <v>21</v>
      </c>
      <c r="G134" s="16">
        <f t="shared" si="7"/>
      </c>
      <c r="H134" s="18">
        <f t="shared" si="8"/>
        <v>0</v>
      </c>
      <c r="I134" s="15" t="s">
        <v>20</v>
      </c>
      <c r="J134" s="19">
        <v>0</v>
      </c>
      <c r="K134" s="15" t="s">
        <v>21</v>
      </c>
      <c r="L134" s="16">
        <f t="shared" si="9"/>
      </c>
    </row>
    <row r="135" spans="2:12" ht="12.75">
      <c r="B135" s="125"/>
      <c r="C135" s="17">
        <v>0</v>
      </c>
      <c r="D135" s="15" t="s">
        <v>20</v>
      </c>
      <c r="E135" s="19">
        <v>0</v>
      </c>
      <c r="F135" s="15" t="s">
        <v>21</v>
      </c>
      <c r="G135" s="16">
        <f t="shared" si="7"/>
      </c>
      <c r="H135" s="18">
        <f t="shared" si="8"/>
        <v>0</v>
      </c>
      <c r="I135" s="15" t="s">
        <v>20</v>
      </c>
      <c r="J135" s="19">
        <v>0</v>
      </c>
      <c r="K135" s="15" t="s">
        <v>21</v>
      </c>
      <c r="L135" s="16">
        <f t="shared" si="9"/>
      </c>
    </row>
    <row r="136" spans="2:12" ht="12.75">
      <c r="B136" s="126"/>
      <c r="C136" s="44">
        <v>0</v>
      </c>
      <c r="D136" s="45" t="s">
        <v>20</v>
      </c>
      <c r="E136" s="58">
        <v>0</v>
      </c>
      <c r="F136" s="45" t="s">
        <v>21</v>
      </c>
      <c r="G136" s="46">
        <f t="shared" si="7"/>
      </c>
      <c r="H136" s="59">
        <f t="shared" si="8"/>
        <v>0</v>
      </c>
      <c r="I136" s="45" t="s">
        <v>20</v>
      </c>
      <c r="J136" s="58">
        <v>0</v>
      </c>
      <c r="K136" s="60" t="s">
        <v>21</v>
      </c>
      <c r="L136" s="46">
        <f t="shared" si="9"/>
      </c>
    </row>
    <row r="137" spans="2:12" ht="12.75">
      <c r="B137" s="68" t="s">
        <v>105</v>
      </c>
      <c r="C137" s="68"/>
      <c r="D137" s="68"/>
      <c r="E137" s="68"/>
      <c r="F137" s="68"/>
      <c r="G137" s="69">
        <f>SUM(G127:G136)</f>
        <v>0</v>
      </c>
      <c r="H137" s="70" t="s">
        <v>106</v>
      </c>
      <c r="I137" s="70"/>
      <c r="J137" s="70"/>
      <c r="K137" s="70"/>
      <c r="L137" s="69">
        <f>SUM(L127:L136)</f>
        <v>0.54</v>
      </c>
    </row>
    <row r="139" spans="2:12" ht="12.75">
      <c r="B139" s="122" t="s">
        <v>101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</row>
    <row r="140" spans="2:12" ht="12.75">
      <c r="B140" s="123" t="s">
        <v>120</v>
      </c>
      <c r="C140" s="12" t="s">
        <v>14</v>
      </c>
      <c r="D140" s="12" t="s">
        <v>121</v>
      </c>
      <c r="E140" s="12"/>
      <c r="F140" s="12"/>
      <c r="G140" s="12" t="s">
        <v>16</v>
      </c>
      <c r="H140" s="12" t="s">
        <v>14</v>
      </c>
      <c r="I140" s="12" t="s">
        <v>122</v>
      </c>
      <c r="J140" s="12"/>
      <c r="K140" s="12"/>
      <c r="L140" s="13" t="s">
        <v>16</v>
      </c>
    </row>
    <row r="141" spans="2:12" ht="12.75">
      <c r="B141" s="124"/>
      <c r="C141" s="40">
        <v>0</v>
      </c>
      <c r="D141" s="33" t="s">
        <v>20</v>
      </c>
      <c r="E141" s="54">
        <v>0</v>
      </c>
      <c r="F141" s="33" t="s">
        <v>21</v>
      </c>
      <c r="G141" s="41">
        <f aca="true" t="shared" si="10" ref="G141:G150">IF(C141&gt;0,PRODUCT(C141,E141),"")</f>
      </c>
      <c r="H141" s="55">
        <f aca="true" t="shared" si="11" ref="H141:H150">C141</f>
        <v>0</v>
      </c>
      <c r="I141" s="33" t="s">
        <v>20</v>
      </c>
      <c r="J141" s="54">
        <v>0</v>
      </c>
      <c r="K141" s="33" t="s">
        <v>21</v>
      </c>
      <c r="L141" s="41">
        <f aca="true" t="shared" si="12" ref="L141:L150">IF(H141&gt;0,PRODUCT(H141,J141),"")</f>
      </c>
    </row>
    <row r="142" spans="2:12" ht="12.75">
      <c r="B142" s="125"/>
      <c r="C142" s="17">
        <v>0</v>
      </c>
      <c r="D142" s="15" t="s">
        <v>20</v>
      </c>
      <c r="E142" s="19">
        <v>0</v>
      </c>
      <c r="F142" s="15" t="s">
        <v>21</v>
      </c>
      <c r="G142" s="16">
        <f t="shared" si="10"/>
      </c>
      <c r="H142" s="18">
        <f t="shared" si="11"/>
        <v>0</v>
      </c>
      <c r="I142" s="15" t="s">
        <v>20</v>
      </c>
      <c r="J142" s="19">
        <v>0</v>
      </c>
      <c r="K142" s="15" t="s">
        <v>21</v>
      </c>
      <c r="L142" s="16">
        <f t="shared" si="12"/>
      </c>
    </row>
    <row r="143" spans="2:12" ht="12.75">
      <c r="B143" s="125"/>
      <c r="C143" s="17">
        <v>0</v>
      </c>
      <c r="D143" s="15" t="s">
        <v>20</v>
      </c>
      <c r="E143" s="19">
        <v>0</v>
      </c>
      <c r="F143" s="15" t="s">
        <v>21</v>
      </c>
      <c r="G143" s="16">
        <f t="shared" si="10"/>
      </c>
      <c r="H143" s="18">
        <f t="shared" si="11"/>
        <v>0</v>
      </c>
      <c r="I143" s="15" t="s">
        <v>20</v>
      </c>
      <c r="J143" s="19">
        <v>0</v>
      </c>
      <c r="K143" s="15" t="s">
        <v>21</v>
      </c>
      <c r="L143" s="16">
        <f t="shared" si="12"/>
      </c>
    </row>
    <row r="144" spans="2:12" ht="12.75">
      <c r="B144" s="126"/>
      <c r="C144" s="44">
        <v>0</v>
      </c>
      <c r="D144" s="45" t="s">
        <v>20</v>
      </c>
      <c r="E144" s="58">
        <v>0</v>
      </c>
      <c r="F144" s="45" t="s">
        <v>21</v>
      </c>
      <c r="G144" s="46">
        <f t="shared" si="10"/>
      </c>
      <c r="H144" s="59">
        <f t="shared" si="11"/>
        <v>0</v>
      </c>
      <c r="I144" s="45" t="s">
        <v>20</v>
      </c>
      <c r="J144" s="58">
        <v>0</v>
      </c>
      <c r="K144" s="45" t="s">
        <v>21</v>
      </c>
      <c r="L144" s="46">
        <f t="shared" si="12"/>
      </c>
    </row>
    <row r="145" spans="2:12" ht="12.75">
      <c r="B145" s="125"/>
      <c r="C145" s="17">
        <v>0</v>
      </c>
      <c r="D145" s="15" t="s">
        <v>20</v>
      </c>
      <c r="E145" s="19">
        <v>0</v>
      </c>
      <c r="F145" s="15" t="s">
        <v>21</v>
      </c>
      <c r="G145" s="16">
        <f t="shared" si="10"/>
      </c>
      <c r="H145" s="18">
        <f t="shared" si="11"/>
        <v>0</v>
      </c>
      <c r="I145" s="15" t="s">
        <v>20</v>
      </c>
      <c r="J145" s="19">
        <v>0</v>
      </c>
      <c r="K145" s="15" t="s">
        <v>21</v>
      </c>
      <c r="L145" s="16">
        <f t="shared" si="12"/>
      </c>
    </row>
    <row r="146" spans="2:12" ht="12.75">
      <c r="B146" s="125"/>
      <c r="C146" s="17">
        <v>0</v>
      </c>
      <c r="D146" s="15" t="s">
        <v>20</v>
      </c>
      <c r="E146" s="19">
        <v>0</v>
      </c>
      <c r="F146" s="15" t="s">
        <v>21</v>
      </c>
      <c r="G146" s="16">
        <f t="shared" si="10"/>
      </c>
      <c r="H146" s="18">
        <f t="shared" si="11"/>
        <v>0</v>
      </c>
      <c r="I146" s="15" t="s">
        <v>20</v>
      </c>
      <c r="J146" s="19">
        <v>0</v>
      </c>
      <c r="K146" s="15" t="s">
        <v>21</v>
      </c>
      <c r="L146" s="16">
        <f t="shared" si="12"/>
      </c>
    </row>
    <row r="147" spans="2:12" ht="12.75">
      <c r="B147" s="124"/>
      <c r="C147" s="40">
        <v>0</v>
      </c>
      <c r="D147" s="33" t="s">
        <v>20</v>
      </c>
      <c r="E147" s="54">
        <v>0</v>
      </c>
      <c r="F147" s="33" t="s">
        <v>21</v>
      </c>
      <c r="G147" s="41">
        <f t="shared" si="10"/>
      </c>
      <c r="H147" s="55">
        <f t="shared" si="11"/>
        <v>0</v>
      </c>
      <c r="I147" s="33" t="s">
        <v>20</v>
      </c>
      <c r="J147" s="54">
        <v>0</v>
      </c>
      <c r="K147" s="33" t="s">
        <v>21</v>
      </c>
      <c r="L147" s="41">
        <f t="shared" si="12"/>
      </c>
    </row>
    <row r="148" spans="2:12" ht="12.75">
      <c r="B148" s="125"/>
      <c r="C148" s="17">
        <v>0</v>
      </c>
      <c r="D148" s="15" t="s">
        <v>20</v>
      </c>
      <c r="E148" s="19">
        <v>0</v>
      </c>
      <c r="F148" s="15" t="s">
        <v>21</v>
      </c>
      <c r="G148" s="16">
        <f t="shared" si="10"/>
      </c>
      <c r="H148" s="18">
        <f t="shared" si="11"/>
        <v>0</v>
      </c>
      <c r="I148" s="15" t="s">
        <v>20</v>
      </c>
      <c r="J148" s="19">
        <v>0</v>
      </c>
      <c r="K148" s="15" t="s">
        <v>21</v>
      </c>
      <c r="L148" s="16">
        <f t="shared" si="12"/>
      </c>
    </row>
    <row r="149" spans="2:12" ht="12.75">
      <c r="B149" s="125"/>
      <c r="C149" s="17">
        <v>0</v>
      </c>
      <c r="D149" s="15" t="s">
        <v>20</v>
      </c>
      <c r="E149" s="19">
        <v>0</v>
      </c>
      <c r="F149" s="15" t="s">
        <v>21</v>
      </c>
      <c r="G149" s="16">
        <f t="shared" si="10"/>
      </c>
      <c r="H149" s="18">
        <f t="shared" si="11"/>
        <v>0</v>
      </c>
      <c r="I149" s="15" t="s">
        <v>20</v>
      </c>
      <c r="J149" s="19">
        <v>0</v>
      </c>
      <c r="K149" s="15" t="s">
        <v>21</v>
      </c>
      <c r="L149" s="16">
        <f t="shared" si="12"/>
      </c>
    </row>
    <row r="150" spans="2:12" ht="12.75">
      <c r="B150" s="126"/>
      <c r="C150" s="44">
        <v>0</v>
      </c>
      <c r="D150" s="45" t="s">
        <v>20</v>
      </c>
      <c r="E150" s="58">
        <v>0</v>
      </c>
      <c r="F150" s="45" t="s">
        <v>21</v>
      </c>
      <c r="G150" s="46">
        <f t="shared" si="10"/>
      </c>
      <c r="H150" s="59">
        <f t="shared" si="11"/>
        <v>0</v>
      </c>
      <c r="I150" s="45" t="s">
        <v>20</v>
      </c>
      <c r="J150" s="58">
        <v>0</v>
      </c>
      <c r="K150" s="60" t="s">
        <v>21</v>
      </c>
      <c r="L150" s="46">
        <f t="shared" si="12"/>
      </c>
    </row>
    <row r="151" spans="2:12" ht="12.75">
      <c r="B151" s="68" t="s">
        <v>105</v>
      </c>
      <c r="C151" s="68"/>
      <c r="D151" s="68"/>
      <c r="E151" s="68"/>
      <c r="F151" s="68"/>
      <c r="G151" s="69">
        <f>SUM(G141:G150)</f>
        <v>0</v>
      </c>
      <c r="H151" s="70" t="s">
        <v>106</v>
      </c>
      <c r="I151" s="70"/>
      <c r="J151" s="70"/>
      <c r="K151" s="70"/>
      <c r="L151" s="69">
        <f>SUM(L141:L150)</f>
        <v>0</v>
      </c>
    </row>
    <row r="153" spans="2:12" ht="12.75">
      <c r="B153" s="122" t="s">
        <v>102</v>
      </c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</row>
    <row r="154" spans="2:12" ht="12.75">
      <c r="B154" s="123" t="s">
        <v>120</v>
      </c>
      <c r="C154" s="12" t="s">
        <v>14</v>
      </c>
      <c r="D154" s="12" t="s">
        <v>121</v>
      </c>
      <c r="E154" s="12"/>
      <c r="F154" s="12"/>
      <c r="G154" s="12" t="s">
        <v>16</v>
      </c>
      <c r="H154" s="12" t="s">
        <v>14</v>
      </c>
      <c r="I154" s="12" t="s">
        <v>122</v>
      </c>
      <c r="J154" s="12"/>
      <c r="K154" s="12"/>
      <c r="L154" s="13" t="s">
        <v>16</v>
      </c>
    </row>
    <row r="155" spans="2:12" ht="12.75">
      <c r="B155" s="124"/>
      <c r="C155" s="40">
        <v>0</v>
      </c>
      <c r="D155" s="33" t="s">
        <v>20</v>
      </c>
      <c r="E155" s="54">
        <v>0</v>
      </c>
      <c r="F155" s="33" t="s">
        <v>21</v>
      </c>
      <c r="G155" s="41">
        <f aca="true" t="shared" si="13" ref="G155:G164">IF(C155&gt;0,PRODUCT(C155,E155),"")</f>
      </c>
      <c r="H155" s="55">
        <f aca="true" t="shared" si="14" ref="H155:H164">C155</f>
        <v>0</v>
      </c>
      <c r="I155" s="33" t="s">
        <v>20</v>
      </c>
      <c r="J155" s="54">
        <v>0</v>
      </c>
      <c r="K155" s="33" t="s">
        <v>21</v>
      </c>
      <c r="L155" s="41">
        <f aca="true" t="shared" si="15" ref="L155:L164">IF(H155&gt;0,PRODUCT(H155,J155),"")</f>
      </c>
    </row>
    <row r="156" spans="2:12" ht="12.75">
      <c r="B156" s="125"/>
      <c r="C156" s="17">
        <v>0</v>
      </c>
      <c r="D156" s="15" t="s">
        <v>20</v>
      </c>
      <c r="E156" s="19">
        <v>0</v>
      </c>
      <c r="F156" s="15" t="s">
        <v>21</v>
      </c>
      <c r="G156" s="16">
        <f t="shared" si="13"/>
      </c>
      <c r="H156" s="18">
        <f t="shared" si="14"/>
        <v>0</v>
      </c>
      <c r="I156" s="15" t="s">
        <v>20</v>
      </c>
      <c r="J156" s="19">
        <v>0</v>
      </c>
      <c r="K156" s="15" t="s">
        <v>21</v>
      </c>
      <c r="L156" s="16">
        <f t="shared" si="15"/>
      </c>
    </row>
    <row r="157" spans="2:12" ht="12.75">
      <c r="B157" s="125"/>
      <c r="C157" s="17">
        <v>0</v>
      </c>
      <c r="D157" s="15" t="s">
        <v>20</v>
      </c>
      <c r="E157" s="19">
        <v>0</v>
      </c>
      <c r="F157" s="15" t="s">
        <v>21</v>
      </c>
      <c r="G157" s="16">
        <f t="shared" si="13"/>
      </c>
      <c r="H157" s="18">
        <f t="shared" si="14"/>
        <v>0</v>
      </c>
      <c r="I157" s="15" t="s">
        <v>20</v>
      </c>
      <c r="J157" s="19">
        <v>0</v>
      </c>
      <c r="K157" s="15" t="s">
        <v>21</v>
      </c>
      <c r="L157" s="16">
        <f t="shared" si="15"/>
      </c>
    </row>
    <row r="158" spans="2:12" ht="12.75">
      <c r="B158" s="126"/>
      <c r="C158" s="44">
        <v>0</v>
      </c>
      <c r="D158" s="45" t="s">
        <v>20</v>
      </c>
      <c r="E158" s="58">
        <v>0</v>
      </c>
      <c r="F158" s="45" t="s">
        <v>21</v>
      </c>
      <c r="G158" s="46">
        <f t="shared" si="13"/>
      </c>
      <c r="H158" s="59">
        <f t="shared" si="14"/>
        <v>0</v>
      </c>
      <c r="I158" s="45" t="s">
        <v>20</v>
      </c>
      <c r="J158" s="58">
        <v>0</v>
      </c>
      <c r="K158" s="45" t="s">
        <v>21</v>
      </c>
      <c r="L158" s="46">
        <f t="shared" si="15"/>
      </c>
    </row>
    <row r="159" spans="2:12" ht="12.75">
      <c r="B159" s="125"/>
      <c r="C159" s="17">
        <v>0</v>
      </c>
      <c r="D159" s="15" t="s">
        <v>20</v>
      </c>
      <c r="E159" s="19">
        <v>0</v>
      </c>
      <c r="F159" s="15" t="s">
        <v>21</v>
      </c>
      <c r="G159" s="16">
        <f t="shared" si="13"/>
      </c>
      <c r="H159" s="18">
        <f t="shared" si="14"/>
        <v>0</v>
      </c>
      <c r="I159" s="15" t="s">
        <v>20</v>
      </c>
      <c r="J159" s="19">
        <v>0</v>
      </c>
      <c r="K159" s="15" t="s">
        <v>21</v>
      </c>
      <c r="L159" s="16">
        <f t="shared" si="15"/>
      </c>
    </row>
    <row r="160" spans="2:12" ht="12.75">
      <c r="B160" s="125"/>
      <c r="C160" s="17">
        <v>0</v>
      </c>
      <c r="D160" s="15" t="s">
        <v>20</v>
      </c>
      <c r="E160" s="19">
        <v>0</v>
      </c>
      <c r="F160" s="15" t="s">
        <v>21</v>
      </c>
      <c r="G160" s="16">
        <f t="shared" si="13"/>
      </c>
      <c r="H160" s="18">
        <f t="shared" si="14"/>
        <v>0</v>
      </c>
      <c r="I160" s="15" t="s">
        <v>20</v>
      </c>
      <c r="J160" s="19">
        <v>0</v>
      </c>
      <c r="K160" s="15" t="s">
        <v>21</v>
      </c>
      <c r="L160" s="16">
        <f t="shared" si="15"/>
      </c>
    </row>
    <row r="161" spans="2:12" ht="12.75">
      <c r="B161" s="124"/>
      <c r="C161" s="40">
        <v>0</v>
      </c>
      <c r="D161" s="33" t="s">
        <v>20</v>
      </c>
      <c r="E161" s="54">
        <v>0</v>
      </c>
      <c r="F161" s="33" t="s">
        <v>21</v>
      </c>
      <c r="G161" s="41">
        <f t="shared" si="13"/>
      </c>
      <c r="H161" s="55">
        <f t="shared" si="14"/>
        <v>0</v>
      </c>
      <c r="I161" s="33" t="s">
        <v>20</v>
      </c>
      <c r="J161" s="54">
        <v>0</v>
      </c>
      <c r="K161" s="33" t="s">
        <v>21</v>
      </c>
      <c r="L161" s="41">
        <f t="shared" si="15"/>
      </c>
    </row>
    <row r="162" spans="2:12" ht="12.75">
      <c r="B162" s="125"/>
      <c r="C162" s="17">
        <v>0</v>
      </c>
      <c r="D162" s="15" t="s">
        <v>20</v>
      </c>
      <c r="E162" s="19">
        <v>0</v>
      </c>
      <c r="F162" s="15" t="s">
        <v>21</v>
      </c>
      <c r="G162" s="16">
        <f t="shared" si="13"/>
      </c>
      <c r="H162" s="18">
        <f t="shared" si="14"/>
        <v>0</v>
      </c>
      <c r="I162" s="15" t="s">
        <v>20</v>
      </c>
      <c r="J162" s="19">
        <v>0</v>
      </c>
      <c r="K162" s="15" t="s">
        <v>21</v>
      </c>
      <c r="L162" s="16">
        <f t="shared" si="15"/>
      </c>
    </row>
    <row r="163" spans="2:12" ht="12.75">
      <c r="B163" s="125"/>
      <c r="C163" s="17">
        <v>0</v>
      </c>
      <c r="D163" s="15" t="s">
        <v>20</v>
      </c>
      <c r="E163" s="19">
        <v>0</v>
      </c>
      <c r="F163" s="15" t="s">
        <v>21</v>
      </c>
      <c r="G163" s="16">
        <f t="shared" si="13"/>
      </c>
      <c r="H163" s="18">
        <f t="shared" si="14"/>
        <v>0</v>
      </c>
      <c r="I163" s="15" t="s">
        <v>20</v>
      </c>
      <c r="J163" s="19">
        <v>0</v>
      </c>
      <c r="K163" s="15" t="s">
        <v>21</v>
      </c>
      <c r="L163" s="16">
        <f t="shared" si="15"/>
      </c>
    </row>
    <row r="164" spans="2:12" ht="12.75">
      <c r="B164" s="126"/>
      <c r="C164" s="44">
        <v>0</v>
      </c>
      <c r="D164" s="45" t="s">
        <v>20</v>
      </c>
      <c r="E164" s="58">
        <v>0</v>
      </c>
      <c r="F164" s="45" t="s">
        <v>21</v>
      </c>
      <c r="G164" s="46">
        <f t="shared" si="13"/>
      </c>
      <c r="H164" s="59">
        <f t="shared" si="14"/>
        <v>0</v>
      </c>
      <c r="I164" s="45" t="s">
        <v>20</v>
      </c>
      <c r="J164" s="58">
        <v>0</v>
      </c>
      <c r="K164" s="60" t="s">
        <v>21</v>
      </c>
      <c r="L164" s="46">
        <f t="shared" si="15"/>
      </c>
    </row>
    <row r="165" spans="2:12" ht="12.75">
      <c r="B165" s="68" t="s">
        <v>105</v>
      </c>
      <c r="C165" s="68"/>
      <c r="D165" s="68"/>
      <c r="E165" s="68"/>
      <c r="F165" s="68"/>
      <c r="G165" s="69">
        <f>SUM(G155:G164)</f>
        <v>0</v>
      </c>
      <c r="H165" s="70" t="s">
        <v>106</v>
      </c>
      <c r="I165" s="70"/>
      <c r="J165" s="70"/>
      <c r="K165" s="70"/>
      <c r="L165" s="69">
        <f>SUM(L155:L164)</f>
        <v>0</v>
      </c>
    </row>
    <row r="167" spans="2:12" ht="12.75">
      <c r="B167" s="122" t="s">
        <v>103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</row>
    <row r="168" spans="2:12" ht="12.75">
      <c r="B168" s="123" t="s">
        <v>120</v>
      </c>
      <c r="C168" s="12" t="s">
        <v>14</v>
      </c>
      <c r="D168" s="12" t="s">
        <v>121</v>
      </c>
      <c r="E168" s="12"/>
      <c r="F168" s="12"/>
      <c r="G168" s="12" t="s">
        <v>16</v>
      </c>
      <c r="H168" s="12" t="s">
        <v>14</v>
      </c>
      <c r="I168" s="12" t="s">
        <v>122</v>
      </c>
      <c r="J168" s="12"/>
      <c r="K168" s="12"/>
      <c r="L168" s="13" t="s">
        <v>16</v>
      </c>
    </row>
    <row r="169" spans="2:12" ht="12.75">
      <c r="B169" s="124"/>
      <c r="C169" s="40">
        <v>0</v>
      </c>
      <c r="D169" s="33" t="s">
        <v>20</v>
      </c>
      <c r="E169" s="54">
        <v>0</v>
      </c>
      <c r="F169" s="33" t="s">
        <v>21</v>
      </c>
      <c r="G169" s="41">
        <f aca="true" t="shared" si="16" ref="G169:G178">IF(C169&gt;0,PRODUCT(C169,E169),"")</f>
      </c>
      <c r="H169" s="55">
        <f aca="true" t="shared" si="17" ref="H169:H178">C169</f>
        <v>0</v>
      </c>
      <c r="I169" s="33" t="s">
        <v>20</v>
      </c>
      <c r="J169" s="54">
        <v>0</v>
      </c>
      <c r="K169" s="33" t="s">
        <v>21</v>
      </c>
      <c r="L169" s="41">
        <f aca="true" t="shared" si="18" ref="L169:L178">IF(H169&gt;0,PRODUCT(H169,J169),"")</f>
      </c>
    </row>
    <row r="170" spans="2:12" ht="12.75">
      <c r="B170" s="125"/>
      <c r="C170" s="17">
        <v>0</v>
      </c>
      <c r="D170" s="15" t="s">
        <v>20</v>
      </c>
      <c r="E170" s="19">
        <v>0</v>
      </c>
      <c r="F170" s="15" t="s">
        <v>21</v>
      </c>
      <c r="G170" s="16">
        <f t="shared" si="16"/>
      </c>
      <c r="H170" s="18">
        <f t="shared" si="17"/>
        <v>0</v>
      </c>
      <c r="I170" s="15" t="s">
        <v>20</v>
      </c>
      <c r="J170" s="19">
        <v>0</v>
      </c>
      <c r="K170" s="15" t="s">
        <v>21</v>
      </c>
      <c r="L170" s="16">
        <f t="shared" si="18"/>
      </c>
    </row>
    <row r="171" spans="2:12" ht="12.75">
      <c r="B171" s="125"/>
      <c r="C171" s="17">
        <v>0</v>
      </c>
      <c r="D171" s="15" t="s">
        <v>20</v>
      </c>
      <c r="E171" s="19">
        <v>0</v>
      </c>
      <c r="F171" s="15" t="s">
        <v>21</v>
      </c>
      <c r="G171" s="16">
        <f t="shared" si="16"/>
      </c>
      <c r="H171" s="18">
        <f t="shared" si="17"/>
        <v>0</v>
      </c>
      <c r="I171" s="15" t="s">
        <v>20</v>
      </c>
      <c r="J171" s="19">
        <v>0</v>
      </c>
      <c r="K171" s="15" t="s">
        <v>21</v>
      </c>
      <c r="L171" s="16">
        <f t="shared" si="18"/>
      </c>
    </row>
    <row r="172" spans="2:12" ht="12.75">
      <c r="B172" s="126"/>
      <c r="C172" s="44">
        <v>0</v>
      </c>
      <c r="D172" s="45" t="s">
        <v>20</v>
      </c>
      <c r="E172" s="58">
        <v>0</v>
      </c>
      <c r="F172" s="45" t="s">
        <v>21</v>
      </c>
      <c r="G172" s="46">
        <f t="shared" si="16"/>
      </c>
      <c r="H172" s="59">
        <f t="shared" si="17"/>
        <v>0</v>
      </c>
      <c r="I172" s="45" t="s">
        <v>20</v>
      </c>
      <c r="J172" s="58">
        <v>0</v>
      </c>
      <c r="K172" s="45" t="s">
        <v>21</v>
      </c>
      <c r="L172" s="46">
        <f t="shared" si="18"/>
      </c>
    </row>
    <row r="173" spans="2:12" ht="12.75">
      <c r="B173" s="125"/>
      <c r="C173" s="17">
        <v>0</v>
      </c>
      <c r="D173" s="15" t="s">
        <v>20</v>
      </c>
      <c r="E173" s="19">
        <v>0</v>
      </c>
      <c r="F173" s="15" t="s">
        <v>21</v>
      </c>
      <c r="G173" s="16">
        <f t="shared" si="16"/>
      </c>
      <c r="H173" s="18">
        <f t="shared" si="17"/>
        <v>0</v>
      </c>
      <c r="I173" s="15" t="s">
        <v>20</v>
      </c>
      <c r="J173" s="19">
        <v>0</v>
      </c>
      <c r="K173" s="15" t="s">
        <v>21</v>
      </c>
      <c r="L173" s="16">
        <f t="shared" si="18"/>
      </c>
    </row>
    <row r="174" spans="2:12" ht="12.75">
      <c r="B174" s="125"/>
      <c r="C174" s="17">
        <v>0</v>
      </c>
      <c r="D174" s="15" t="s">
        <v>20</v>
      </c>
      <c r="E174" s="19">
        <v>0</v>
      </c>
      <c r="F174" s="15" t="s">
        <v>21</v>
      </c>
      <c r="G174" s="16">
        <f t="shared" si="16"/>
      </c>
      <c r="H174" s="18">
        <f t="shared" si="17"/>
        <v>0</v>
      </c>
      <c r="I174" s="15" t="s">
        <v>20</v>
      </c>
      <c r="J174" s="19">
        <v>0</v>
      </c>
      <c r="K174" s="15" t="s">
        <v>21</v>
      </c>
      <c r="L174" s="16">
        <f t="shared" si="18"/>
      </c>
    </row>
    <row r="175" spans="2:12" ht="12.75">
      <c r="B175" s="124"/>
      <c r="C175" s="40">
        <v>0</v>
      </c>
      <c r="D175" s="33" t="s">
        <v>20</v>
      </c>
      <c r="E175" s="54">
        <v>0</v>
      </c>
      <c r="F175" s="33" t="s">
        <v>21</v>
      </c>
      <c r="G175" s="41">
        <f t="shared" si="16"/>
      </c>
      <c r="H175" s="55">
        <f t="shared" si="17"/>
        <v>0</v>
      </c>
      <c r="I175" s="33" t="s">
        <v>20</v>
      </c>
      <c r="J175" s="54">
        <v>0</v>
      </c>
      <c r="K175" s="33" t="s">
        <v>21</v>
      </c>
      <c r="L175" s="41">
        <f t="shared" si="18"/>
      </c>
    </row>
    <row r="176" spans="2:12" ht="12.75">
      <c r="B176" s="125"/>
      <c r="C176" s="17">
        <v>0</v>
      </c>
      <c r="D176" s="15" t="s">
        <v>20</v>
      </c>
      <c r="E176" s="19">
        <v>0</v>
      </c>
      <c r="F176" s="15" t="s">
        <v>21</v>
      </c>
      <c r="G176" s="16">
        <f t="shared" si="16"/>
      </c>
      <c r="H176" s="18">
        <f t="shared" si="17"/>
        <v>0</v>
      </c>
      <c r="I176" s="15" t="s">
        <v>20</v>
      </c>
      <c r="J176" s="19">
        <v>0</v>
      </c>
      <c r="K176" s="15" t="s">
        <v>21</v>
      </c>
      <c r="L176" s="16">
        <f t="shared" si="18"/>
      </c>
    </row>
    <row r="177" spans="2:12" ht="12.75">
      <c r="B177" s="125"/>
      <c r="C177" s="17">
        <v>0</v>
      </c>
      <c r="D177" s="15" t="s">
        <v>20</v>
      </c>
      <c r="E177" s="19">
        <v>0</v>
      </c>
      <c r="F177" s="15" t="s">
        <v>21</v>
      </c>
      <c r="G177" s="16">
        <f t="shared" si="16"/>
      </c>
      <c r="H177" s="18">
        <f t="shared" si="17"/>
        <v>0</v>
      </c>
      <c r="I177" s="15" t="s">
        <v>20</v>
      </c>
      <c r="J177" s="19">
        <v>0</v>
      </c>
      <c r="K177" s="15" t="s">
        <v>21</v>
      </c>
      <c r="L177" s="16">
        <f t="shared" si="18"/>
      </c>
    </row>
    <row r="178" spans="2:12" ht="12.75">
      <c r="B178" s="126"/>
      <c r="C178" s="44">
        <v>0</v>
      </c>
      <c r="D178" s="45" t="s">
        <v>20</v>
      </c>
      <c r="E178" s="58">
        <v>0</v>
      </c>
      <c r="F178" s="45" t="s">
        <v>21</v>
      </c>
      <c r="G178" s="46">
        <f t="shared" si="16"/>
      </c>
      <c r="H178" s="59">
        <f t="shared" si="17"/>
        <v>0</v>
      </c>
      <c r="I178" s="45" t="s">
        <v>20</v>
      </c>
      <c r="J178" s="58">
        <v>0</v>
      </c>
      <c r="K178" s="60" t="s">
        <v>21</v>
      </c>
      <c r="L178" s="46">
        <f t="shared" si="18"/>
      </c>
    </row>
    <row r="179" spans="2:12" ht="12.75">
      <c r="B179" s="68" t="s">
        <v>105</v>
      </c>
      <c r="C179" s="68"/>
      <c r="D179" s="68"/>
      <c r="E179" s="68"/>
      <c r="F179" s="68"/>
      <c r="G179" s="69">
        <f>SUM(G169:G178)</f>
        <v>0</v>
      </c>
      <c r="H179" s="70" t="s">
        <v>106</v>
      </c>
      <c r="I179" s="70"/>
      <c r="J179" s="70"/>
      <c r="K179" s="70"/>
      <c r="L179" s="69">
        <f>SUM(L169:L178)</f>
        <v>0</v>
      </c>
    </row>
  </sheetData>
  <sheetProtection sheet="1"/>
  <mergeCells count="71">
    <mergeCell ref="B1:L1"/>
    <mergeCell ref="B2:L2"/>
    <mergeCell ref="C4:L4"/>
    <mergeCell ref="B5:L6"/>
    <mergeCell ref="C7:G7"/>
    <mergeCell ref="H7:L7"/>
    <mergeCell ref="D8:F8"/>
    <mergeCell ref="I8:K8"/>
    <mergeCell ref="B15:L15"/>
    <mergeCell ref="B23:L23"/>
    <mergeCell ref="B35:L35"/>
    <mergeCell ref="C69:K69"/>
    <mergeCell ref="B72:L72"/>
    <mergeCell ref="B74:L74"/>
    <mergeCell ref="B80:L80"/>
    <mergeCell ref="B86:L86"/>
    <mergeCell ref="B92:F92"/>
    <mergeCell ref="H92:K92"/>
    <mergeCell ref="C95:L95"/>
    <mergeCell ref="B96:L97"/>
    <mergeCell ref="B99:G100"/>
    <mergeCell ref="H99:L99"/>
    <mergeCell ref="H100:L100"/>
    <mergeCell ref="B101:D101"/>
    <mergeCell ref="E101:G101"/>
    <mergeCell ref="I101:J101"/>
    <mergeCell ref="B102:G103"/>
    <mergeCell ref="H102:L102"/>
    <mergeCell ref="H103:L103"/>
    <mergeCell ref="B104:D104"/>
    <mergeCell ref="E104:G104"/>
    <mergeCell ref="I104:J104"/>
    <mergeCell ref="B105:K105"/>
    <mergeCell ref="B106:G106"/>
    <mergeCell ref="H106:J106"/>
    <mergeCell ref="B107:K107"/>
    <mergeCell ref="B109:G109"/>
    <mergeCell ref="H109:L109"/>
    <mergeCell ref="B111:G111"/>
    <mergeCell ref="H111:L111"/>
    <mergeCell ref="B112:L112"/>
    <mergeCell ref="B113:L113"/>
    <mergeCell ref="B115:G115"/>
    <mergeCell ref="H115:L115"/>
    <mergeCell ref="B116:L116"/>
    <mergeCell ref="B117:L117"/>
    <mergeCell ref="B118:L118"/>
    <mergeCell ref="B119:L119"/>
    <mergeCell ref="B120:L120"/>
    <mergeCell ref="B121:L121"/>
    <mergeCell ref="C124:L124"/>
    <mergeCell ref="B125:L125"/>
    <mergeCell ref="D126:F126"/>
    <mergeCell ref="I126:K126"/>
    <mergeCell ref="B137:F137"/>
    <mergeCell ref="H137:K137"/>
    <mergeCell ref="B139:L139"/>
    <mergeCell ref="D140:F140"/>
    <mergeCell ref="I140:K140"/>
    <mergeCell ref="B151:F151"/>
    <mergeCell ref="H151:K151"/>
    <mergeCell ref="B153:L153"/>
    <mergeCell ref="D154:F154"/>
    <mergeCell ref="I154:K154"/>
    <mergeCell ref="B165:F165"/>
    <mergeCell ref="H165:K165"/>
    <mergeCell ref="B167:L167"/>
    <mergeCell ref="D168:F168"/>
    <mergeCell ref="I168:K168"/>
    <mergeCell ref="B179:F179"/>
    <mergeCell ref="H179:K179"/>
  </mergeCells>
  <conditionalFormatting sqref="B121:L121">
    <cfRule type="cellIs" priority="1" dxfId="0" operator="equal" stopIfTrue="1">
      <formula>"The output current is within the panel's limitations."</formula>
    </cfRule>
  </conditionalFormatting>
  <conditionalFormatting sqref="B112:L112">
    <cfRule type="cellIs" priority="2" dxfId="0" operator="equal" stopIfTrue="1">
      <formula>"The batteries can be charged by the MS-9200UDLS Charger."</formula>
    </cfRule>
  </conditionalFormatting>
  <conditionalFormatting sqref="B113:L113">
    <cfRule type="cellIs" priority="3" dxfId="0" operator="equal" stopIfTrue="1">
      <formula>"The batteries can be housed in the MS-9200UDLS Cabinet."</formula>
    </cfRule>
  </conditionalFormatting>
  <conditionalFormatting sqref="B116:L116">
    <cfRule type="cellIs" priority="4" dxfId="0" operator="equal" stopIfTrue="1">
      <formula>"NAC#1 current is within the limitations of the circuit."</formula>
    </cfRule>
  </conditionalFormatting>
  <conditionalFormatting sqref="B117:L117">
    <cfRule type="cellIs" priority="5" dxfId="0" operator="equal" stopIfTrue="1">
      <formula>"NAC#2 current is within the limitations of the circuit."</formula>
    </cfRule>
  </conditionalFormatting>
  <conditionalFormatting sqref="B118:L118">
    <cfRule type="cellIs" priority="6" dxfId="0" operator="equal" stopIfTrue="1">
      <formula>"NAC#3 current is within the limitations of the circuit."</formula>
    </cfRule>
  </conditionalFormatting>
  <conditionalFormatting sqref="B119:L119">
    <cfRule type="cellIs" priority="7" dxfId="0" operator="equal" stopIfTrue="1">
      <formula>"NAC#4 current is within the limitations of the circuit."</formula>
    </cfRule>
  </conditionalFormatting>
  <conditionalFormatting sqref="L92">
    <cfRule type="cellIs" priority="8" dxfId="1" operator="greaterThan" stopIfTrue="1">
      <formula>IF('MS-9200UDLS'!$C$10=0,3,6)</formula>
    </cfRule>
  </conditionalFormatting>
  <conditionalFormatting sqref="E91 J91">
    <cfRule type="cellIs" priority="9" dxfId="1" operator="greaterThan" stopIfTrue="1">
      <formula>1</formula>
    </cfRule>
  </conditionalFormatting>
  <dataValidations count="7">
    <dataValidation type="list" allowBlank="1" showErrorMessage="1" sqref="H103:L103">
      <formula1>'MS-9200UDLS'!$AA$5:$AA$12</formula1>
      <formula2>0</formula2>
    </dataValidation>
    <dataValidation type="list" allowBlank="1" showErrorMessage="1" sqref="H100:L100">
      <formula1>'MS-9200UDLS'!$AD$5:$AD$9</formula1>
      <formula2>0</formula2>
    </dataValidation>
    <dataValidation type="list" operator="greaterThan" allowBlank="1" showErrorMessage="1" sqref="H106:J106">
      <formula1>"1.2,1.3,1.4,1.5,1.6"</formula1>
    </dataValidation>
    <dataValidation type="whole" operator="greaterThanOrEqual" allowBlank="1" showErrorMessage="1" sqref="C36:C38 C48:C50">
      <formula1>0</formula1>
    </dataValidation>
    <dataValidation type="list" allowBlank="1" showErrorMessage="1" sqref="C10">
      <formula1>"0,1"</formula1>
      <formula2>0</formula2>
    </dataValidation>
    <dataValidation type="list" allowBlank="1" showErrorMessage="1" sqref="J11">
      <formula1>"0.011,0.016,0.021"</formula1>
      <formula2>0</formula2>
    </dataValidation>
    <dataValidation allowBlank="1" showInputMessage="1" showErrorMessage="1" prompt="Use Circuit Detail Worksheet below to configure NAC/Output circuits." sqref="E87:E90 J87:J90">
      <formula1>0</formula1>
      <formula2>0</formula2>
    </dataValidation>
  </dataValidations>
  <printOptions/>
  <pageMargins left="0.75" right="0.75" top="0.5" bottom="1" header="0.5118055555555555" footer="0.5"/>
  <pageSetup horizontalDpi="300" verticalDpi="300" orientation="portrait" scale="90"/>
  <headerFooter alignWithMargins="0">
    <oddFooter>&amp;LFire-Lite Alarms&amp;CPage &amp;P&amp;R&amp;D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MS-9200UDLS Rev.3</dc:title>
  <dc:subject/>
  <dc:creator>Honeywell Fire Systems</dc:creator>
  <cp:keywords/>
  <dc:description/>
  <cp:lastModifiedBy/>
  <cp:lastPrinted>2010-04-27T14:05:47Z</cp:lastPrinted>
  <dcterms:created xsi:type="dcterms:W3CDTF">2008-09-09T19:47:22Z</dcterms:created>
  <dcterms:modified xsi:type="dcterms:W3CDTF">2016-03-05T17:01:52Z</dcterms:modified>
  <cp:category/>
  <cp:version/>
  <cp:contentType/>
  <cp:contentStatus/>
</cp:coreProperties>
</file>