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1280" activeTab="0"/>
  </bookViews>
  <sheets>
    <sheet name="2010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<sst xmlns="http://schemas.openxmlformats.org/spreadsheetml/2006/main" count="473" uniqueCount="97">
  <si>
    <t>Rank</t>
  </si>
  <si>
    <t>Total</t>
  </si>
  <si>
    <t>Portland</t>
  </si>
  <si>
    <t>Lewiston</t>
  </si>
  <si>
    <t>Bangor</t>
  </si>
  <si>
    <t>South Portland</t>
  </si>
  <si>
    <t>Auburn</t>
  </si>
  <si>
    <t>Biddeford</t>
  </si>
  <si>
    <t>Sanford</t>
  </si>
  <si>
    <t>Brunswick</t>
  </si>
  <si>
    <t>Augusta</t>
  </si>
  <si>
    <t>Scarborough</t>
  </si>
  <si>
    <t>Westbrook</t>
  </si>
  <si>
    <t>Waterville</t>
  </si>
  <si>
    <t>Asian</t>
  </si>
  <si>
    <t>Native American</t>
  </si>
  <si>
    <t>Houlton</t>
  </si>
  <si>
    <t>Presque Isle</t>
  </si>
  <si>
    <t>Old Town</t>
  </si>
  <si>
    <t>Saco</t>
  </si>
  <si>
    <t>Multiracial</t>
  </si>
  <si>
    <t>Black/African Am.</t>
  </si>
  <si>
    <t>Gorham</t>
  </si>
  <si>
    <t>Windham</t>
  </si>
  <si>
    <t>Waterboro</t>
  </si>
  <si>
    <t>Ellsworth</t>
  </si>
  <si>
    <t>Falmouth</t>
  </si>
  <si>
    <t>Bar Harbor</t>
  </si>
  <si>
    <t>Freeport</t>
  </si>
  <si>
    <t>Littleton</t>
  </si>
  <si>
    <t>Orono</t>
  </si>
  <si>
    <t>White</t>
  </si>
  <si>
    <t>Hermon</t>
  </si>
  <si>
    <t>Gray</t>
  </si>
  <si>
    <t>Other</t>
  </si>
  <si>
    <t>Oakland</t>
  </si>
  <si>
    <t>Canaan</t>
  </si>
  <si>
    <t>Pacific Is.</t>
  </si>
  <si>
    <t>Wellington</t>
  </si>
  <si>
    <t>Searsport</t>
  </si>
  <si>
    <t>Millinocket</t>
  </si>
  <si>
    <t>Farmington</t>
  </si>
  <si>
    <t>Rumford</t>
  </si>
  <si>
    <t>Winthrop</t>
  </si>
  <si>
    <t>York</t>
  </si>
  <si>
    <t>New Gloucester</t>
  </si>
  <si>
    <t>South Berwick</t>
  </si>
  <si>
    <t>Waldoboro</t>
  </si>
  <si>
    <t>Poland</t>
  </si>
  <si>
    <t>Fairfield</t>
  </si>
  <si>
    <t>Standish</t>
  </si>
  <si>
    <t>Bath</t>
  </si>
  <si>
    <t>Caribou</t>
  </si>
  <si>
    <t>Brewer</t>
  </si>
  <si>
    <t>Gardiner</t>
  </si>
  <si>
    <t>Hampden</t>
  </si>
  <si>
    <t>Turner</t>
  </si>
  <si>
    <t>Rockland</t>
  </si>
  <si>
    <t>Norway</t>
  </si>
  <si>
    <t>Cape Elizabeth</t>
  </si>
  <si>
    <t>Kittery</t>
  </si>
  <si>
    <t>Winslow</t>
  </si>
  <si>
    <t>Latino (any race)</t>
  </si>
  <si>
    <t>Lebanon</t>
  </si>
  <si>
    <t>Berwick</t>
  </si>
  <si>
    <t>Cumberland</t>
  </si>
  <si>
    <t>Eliot</t>
  </si>
  <si>
    <t>Yarmouth</t>
  </si>
  <si>
    <t>Paris</t>
  </si>
  <si>
    <t>Lisbon</t>
  </si>
  <si>
    <t>Bridgton</t>
  </si>
  <si>
    <t>Lincoln</t>
  </si>
  <si>
    <t>Kennebunk</t>
  </si>
  <si>
    <t>Buxton</t>
  </si>
  <si>
    <t>4 tied at</t>
  </si>
  <si>
    <t>was 0</t>
  </si>
  <si>
    <t>CC</t>
  </si>
  <si>
    <t>ME</t>
  </si>
  <si>
    <t>Under 18</t>
  </si>
  <si>
    <t>Port.</t>
  </si>
  <si>
    <t>see above</t>
  </si>
  <si>
    <t>Hebron</t>
  </si>
  <si>
    <t>Limerick</t>
  </si>
  <si>
    <t>Passamaquoddy Pleasant Point</t>
  </si>
  <si>
    <t>Passamaquoddy Indian Township</t>
  </si>
  <si>
    <t>Penobscot Indian Island</t>
  </si>
  <si>
    <t>Healthy Portland</t>
  </si>
  <si>
    <t>Healthy Casco Bay</t>
  </si>
  <si>
    <t>Healthy Lakes</t>
  </si>
  <si>
    <t>Healthy Rivers</t>
  </si>
  <si>
    <t>Brunswick/Harpswell</t>
  </si>
  <si>
    <t>Table 1. 2010 Population (N = 527)</t>
  </si>
  <si>
    <t>Table 2. Change Since 2000 (N = 527)</t>
  </si>
  <si>
    <t>Table 3. Percent Change Since 2000 (Among Places with at Least 5,000 People, N = 64)</t>
  </si>
  <si>
    <t>Table 4. Percent of Total Population (Among Places with at Least 5,000 People, N = 64)</t>
  </si>
  <si>
    <t>Cumberland County</t>
  </si>
  <si>
    <t>Maine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</si>
</sst>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0" fillId="32" borderId="13" xfId="0" applyNumberFormat="1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5" xfId="0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0" fontId="0" fillId="0" borderId="0" xfId="0" applyNumberFormat="1" applyFill="1" applyAlignment="1">
      <alignment horizontal="center"/>
    </xf>
    <xf numFmtId="9" fontId="0" fillId="0" borderId="14" xfId="0" applyNumberFormat="1" applyFill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9" fontId="0" fillId="0" borderId="13" xfId="0" applyNumberFormat="1" applyFill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9" fontId="0" fillId="33" borderId="15" xfId="0" applyNumberFormat="1" applyFill="1" applyBorder="1" applyAlignment="1">
      <alignment horizontal="center"/>
    </xf>
    <xf numFmtId="9" fontId="0" fillId="33" borderId="13" xfId="0" applyNumberFormat="1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9" fontId="0" fillId="10" borderId="15" xfId="0" applyNumberFormat="1" applyFill="1" applyBorder="1" applyAlignment="1">
      <alignment horizontal="center"/>
    </xf>
    <xf numFmtId="9" fontId="0" fillId="10" borderId="13" xfId="0" applyNumberForma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9" fontId="0" fillId="3" borderId="15" xfId="0" applyNumberFormat="1" applyFill="1" applyBorder="1" applyAlignment="1">
      <alignment horizontal="center"/>
    </xf>
    <xf numFmtId="9" fontId="0" fillId="3" borderId="13" xfId="0" applyNumberFormat="1" applyFill="1" applyBorder="1" applyAlignment="1">
      <alignment horizontal="center"/>
    </xf>
    <xf numFmtId="3" fontId="0" fillId="34" borderId="13" xfId="0" applyNumberForma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10" fontId="0" fillId="0" borderId="18" xfId="0" applyNumberForma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3" borderId="13" xfId="0" applyNumberForma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10" fontId="1" fillId="0" borderId="19" xfId="0" applyNumberFormat="1" applyFont="1" applyFill="1" applyBorder="1" applyAlignment="1">
      <alignment horizontal="center"/>
    </xf>
    <xf numFmtId="10" fontId="1" fillId="0" borderId="0" xfId="0" applyNumberFormat="1" applyFont="1" applyFill="1" applyAlignment="1">
      <alignment horizontal="center"/>
    </xf>
    <xf numFmtId="10" fontId="0" fillId="0" borderId="20" xfId="0" applyNumberFormat="1" applyFill="1" applyBorder="1" applyAlignment="1">
      <alignment horizontal="center"/>
    </xf>
    <xf numFmtId="10" fontId="0" fillId="0" borderId="21" xfId="0" applyNumberFormat="1" applyFill="1" applyBorder="1" applyAlignment="1">
      <alignment horizontal="center"/>
    </xf>
    <xf numFmtId="10" fontId="0" fillId="0" borderId="22" xfId="0" applyNumberFormat="1" applyFill="1" applyBorder="1" applyAlignment="1">
      <alignment horizontal="center"/>
    </xf>
    <xf numFmtId="10" fontId="1" fillId="0" borderId="21" xfId="0" applyNumberFormat="1" applyFont="1" applyFill="1" applyBorder="1" applyAlignment="1">
      <alignment horizontal="center"/>
    </xf>
    <xf numFmtId="10" fontId="1" fillId="0" borderId="22" xfId="0" applyNumberFormat="1" applyFont="1" applyFill="1" applyBorder="1" applyAlignment="1">
      <alignment horizontal="center"/>
    </xf>
    <xf numFmtId="10" fontId="1" fillId="0" borderId="23" xfId="0" applyNumberFormat="1" applyFont="1" applyFill="1" applyBorder="1" applyAlignment="1">
      <alignment horizontal="center"/>
    </xf>
    <xf numFmtId="10" fontId="1" fillId="0" borderId="24" xfId="0" applyNumberFormat="1" applyFont="1" applyFill="1" applyBorder="1" applyAlignment="1">
      <alignment horizontal="center"/>
    </xf>
    <xf numFmtId="3" fontId="0" fillId="10" borderId="13" xfId="0" applyNumberForma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33" borderId="15" xfId="0" applyNumberFormat="1" applyFill="1" applyBorder="1" applyAlignment="1">
      <alignment horizontal="center"/>
    </xf>
    <xf numFmtId="164" fontId="0" fillId="32" borderId="15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4" borderId="15" xfId="0" applyNumberFormat="1" applyFill="1" applyBorder="1" applyAlignment="1">
      <alignment horizontal="center"/>
    </xf>
    <xf numFmtId="164" fontId="0" fillId="3" borderId="15" xfId="0" applyNumberFormat="1" applyFill="1" applyBorder="1" applyAlignment="1">
      <alignment horizontal="center"/>
    </xf>
    <xf numFmtId="164" fontId="0" fillId="33" borderId="13" xfId="0" applyNumberFormat="1" applyFill="1" applyBorder="1" applyAlignment="1">
      <alignment horizontal="center"/>
    </xf>
    <xf numFmtId="164" fontId="0" fillId="10" borderId="15" xfId="0" applyNumberForma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1" fillId="10" borderId="13" xfId="0" applyNumberFormat="1" applyFont="1" applyFill="1" applyBorder="1" applyAlignment="1">
      <alignment horizontal="center"/>
    </xf>
    <xf numFmtId="164" fontId="1" fillId="33" borderId="13" xfId="0" applyNumberFormat="1" applyFont="1" applyFill="1" applyBorder="1" applyAlignment="1">
      <alignment horizontal="center"/>
    </xf>
    <xf numFmtId="164" fontId="1" fillId="34" borderId="27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1" fillId="0" borderId="34" xfId="0" applyNumberFormat="1" applyFont="1" applyFill="1" applyBorder="1" applyAlignment="1">
      <alignment horizontal="center"/>
    </xf>
    <xf numFmtId="10" fontId="1" fillId="0" borderId="25" xfId="0" applyNumberFormat="1" applyFont="1" applyFill="1" applyBorder="1" applyAlignment="1">
      <alignment horizontal="center"/>
    </xf>
    <xf numFmtId="10" fontId="1" fillId="0" borderId="35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3" fontId="1" fillId="0" borderId="39" xfId="0" applyNumberFormat="1" applyFont="1" applyFill="1" applyBorder="1" applyAlignment="1">
      <alignment horizontal="center"/>
    </xf>
    <xf numFmtId="3" fontId="1" fillId="0" borderId="40" xfId="0" applyNumberFormat="1" applyFont="1" applyFill="1" applyBorder="1" applyAlignment="1">
      <alignment horizontal="center"/>
    </xf>
    <xf numFmtId="3" fontId="1" fillId="0" borderId="41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/>
    </xf>
    <xf numFmtId="9" fontId="1" fillId="0" borderId="15" xfId="0" applyNumberFormat="1" applyFont="1" applyFill="1" applyBorder="1" applyAlignment="1">
      <alignment horizontal="center"/>
    </xf>
    <xf numFmtId="9" fontId="1" fillId="0" borderId="34" xfId="0" applyNumberFormat="1" applyFont="1" applyFill="1" applyBorder="1" applyAlignment="1">
      <alignment horizontal="center"/>
    </xf>
    <xf numFmtId="9" fontId="1" fillId="0" borderId="39" xfId="0" applyNumberFormat="1" applyFont="1" applyFill="1" applyBorder="1" applyAlignment="1">
      <alignment horizontal="center"/>
    </xf>
    <xf numFmtId="9" fontId="1" fillId="0" borderId="40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164" fontId="1" fillId="0" borderId="34" xfId="0" applyNumberFormat="1" applyFont="1" applyFill="1" applyBorder="1" applyAlignment="1">
      <alignment horizontal="center"/>
    </xf>
    <xf numFmtId="164" fontId="1" fillId="0" borderId="39" xfId="0" applyNumberFormat="1" applyFont="1" applyFill="1" applyBorder="1" applyAlignment="1">
      <alignment horizontal="center"/>
    </xf>
    <xf numFmtId="164" fontId="1" fillId="0" borderId="40" xfId="0" applyNumberFormat="1" applyFont="1" applyFill="1" applyBorder="1" applyAlignment="1">
      <alignment horizontal="center"/>
    </xf>
    <xf numFmtId="3" fontId="1" fillId="0" borderId="27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164" fontId="1" fillId="0" borderId="27" xfId="0" applyNumberFormat="1" applyFont="1" applyFill="1" applyBorder="1" applyAlignment="1">
      <alignment horizontal="center"/>
    </xf>
    <xf numFmtId="164" fontId="1" fillId="0" borderId="43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9" fontId="1" fillId="0" borderId="13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9" fontId="1" fillId="0" borderId="27" xfId="0" applyNumberFormat="1" applyFont="1" applyFill="1" applyBorder="1" applyAlignment="1">
      <alignment horizontal="center"/>
    </xf>
    <xf numFmtId="9" fontId="1" fillId="0" borderId="43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10" fontId="1" fillId="0" borderId="45" xfId="0" applyNumberFormat="1" applyFont="1" applyFill="1" applyBorder="1" applyAlignment="1">
      <alignment horizontal="center"/>
    </xf>
    <xf numFmtId="10" fontId="1" fillId="0" borderId="16" xfId="0" applyNumberFormat="1" applyFont="1" applyFill="1" applyBorder="1" applyAlignment="1">
      <alignment horizontal="center"/>
    </xf>
    <xf numFmtId="10" fontId="1" fillId="0" borderId="14" xfId="0" applyNumberFormat="1" applyFont="1" applyFill="1" applyBorder="1" applyAlignment="1">
      <alignment horizontal="center"/>
    </xf>
    <xf numFmtId="10" fontId="1" fillId="0" borderId="44" xfId="0" applyNumberFormat="1" applyFont="1" applyFill="1" applyBorder="1" applyAlignment="1">
      <alignment horizontal="center"/>
    </xf>
    <xf numFmtId="10" fontId="1" fillId="0" borderId="43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tabSelected="1" zoomScalePageLayoutView="0" workbookViewId="0" topLeftCell="A1">
      <selection activeCell="J74" sqref="J74"/>
    </sheetView>
  </sheetViews>
  <sheetFormatPr defaultColWidth="9.33203125" defaultRowHeight="11.25"/>
  <cols>
    <col min="1" max="1" width="5.66015625" style="1" bestFit="1" customWidth="1"/>
    <col min="2" max="2" width="14.5" style="1" bestFit="1" customWidth="1"/>
    <col min="3" max="3" width="6.66015625" style="1" bestFit="1" customWidth="1"/>
    <col min="4" max="4" width="14.5" style="1" bestFit="1" customWidth="1"/>
    <col min="5" max="5" width="6.66015625" style="1" bestFit="1" customWidth="1"/>
    <col min="6" max="6" width="14.5" style="1" bestFit="1" customWidth="1"/>
    <col min="7" max="7" width="6.66015625" style="1" bestFit="1" customWidth="1"/>
    <col min="8" max="8" width="12.83203125" style="1" bestFit="1" customWidth="1"/>
    <col min="9" max="9" width="5.83203125" style="1" bestFit="1" customWidth="1"/>
    <col min="10" max="10" width="12.83203125" style="1" bestFit="1" customWidth="1"/>
    <col min="11" max="11" width="5.83203125" style="1" bestFit="1" customWidth="1"/>
    <col min="12" max="12" width="28.83203125" style="1" bestFit="1" customWidth="1"/>
    <col min="13" max="13" width="5.83203125" style="1" bestFit="1" customWidth="1"/>
    <col min="14" max="14" width="13" style="1" bestFit="1" customWidth="1"/>
    <col min="15" max="15" width="6.33203125" style="1" bestFit="1" customWidth="1"/>
    <col min="16" max="16" width="12.83203125" style="1" bestFit="1" customWidth="1"/>
    <col min="17" max="17" width="5.83203125" style="1" bestFit="1" customWidth="1"/>
    <col min="18" max="18" width="12.83203125" style="1" bestFit="1" customWidth="1"/>
    <col min="19" max="19" width="5.83203125" style="1" bestFit="1" customWidth="1"/>
    <col min="20" max="20" width="13" style="1" bestFit="1" customWidth="1"/>
    <col min="21" max="21" width="5.83203125" style="1" bestFit="1" customWidth="1"/>
    <col min="22" max="22" width="39.83203125" style="1" bestFit="1" customWidth="1"/>
    <col min="23" max="23" width="6.66015625" style="1" bestFit="1" customWidth="1"/>
    <col min="24" max="16384" width="9.33203125" style="1" customWidth="1"/>
  </cols>
  <sheetData>
    <row r="1" spans="1:21" ht="13.5" thickBot="1">
      <c r="A1" s="90" t="s">
        <v>91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2"/>
    </row>
    <row r="2" spans="1:21" s="3" customFormat="1" ht="11.25">
      <c r="A2" s="28" t="s">
        <v>0</v>
      </c>
      <c r="B2" s="78" t="s">
        <v>1</v>
      </c>
      <c r="C2" s="79"/>
      <c r="D2" s="88" t="s">
        <v>78</v>
      </c>
      <c r="E2" s="89"/>
      <c r="F2" s="78" t="s">
        <v>31</v>
      </c>
      <c r="G2" s="79"/>
      <c r="H2" s="78" t="s">
        <v>21</v>
      </c>
      <c r="I2" s="79"/>
      <c r="J2" s="78" t="s">
        <v>14</v>
      </c>
      <c r="K2" s="79"/>
      <c r="L2" s="78" t="s">
        <v>15</v>
      </c>
      <c r="M2" s="79"/>
      <c r="N2" s="80" t="s">
        <v>37</v>
      </c>
      <c r="O2" s="81"/>
      <c r="P2" s="82" t="s">
        <v>34</v>
      </c>
      <c r="Q2" s="83"/>
      <c r="R2" s="78" t="s">
        <v>20</v>
      </c>
      <c r="S2" s="79"/>
      <c r="T2" s="78" t="s">
        <v>62</v>
      </c>
      <c r="U2" s="79"/>
    </row>
    <row r="3" spans="1:21" ht="11.25">
      <c r="A3" s="6">
        <v>1</v>
      </c>
      <c r="B3" s="11" t="s">
        <v>2</v>
      </c>
      <c r="C3" s="9">
        <v>66194</v>
      </c>
      <c r="D3" s="11" t="s">
        <v>2</v>
      </c>
      <c r="E3" s="9">
        <v>11329</v>
      </c>
      <c r="F3" s="16" t="s">
        <v>2</v>
      </c>
      <c r="G3" s="17">
        <v>56275</v>
      </c>
      <c r="H3" s="11" t="s">
        <v>2</v>
      </c>
      <c r="I3" s="9">
        <v>4684</v>
      </c>
      <c r="J3" s="12" t="s">
        <v>2</v>
      </c>
      <c r="K3" s="9">
        <v>2305</v>
      </c>
      <c r="L3" s="10" t="s">
        <v>83</v>
      </c>
      <c r="M3" s="9">
        <v>613</v>
      </c>
      <c r="N3" s="16" t="s">
        <v>2</v>
      </c>
      <c r="O3" s="69">
        <v>28</v>
      </c>
      <c r="P3" s="16" t="s">
        <v>2</v>
      </c>
      <c r="Q3" s="9">
        <v>802</v>
      </c>
      <c r="R3" s="12" t="s">
        <v>2</v>
      </c>
      <c r="S3" s="9">
        <v>1788</v>
      </c>
      <c r="T3" s="12" t="s">
        <v>2</v>
      </c>
      <c r="U3" s="9">
        <v>1998</v>
      </c>
    </row>
    <row r="4" spans="1:21" ht="11.25">
      <c r="A4" s="6">
        <v>2</v>
      </c>
      <c r="B4" s="8" t="s">
        <v>3</v>
      </c>
      <c r="C4" s="9">
        <v>36592</v>
      </c>
      <c r="D4" s="46" t="s">
        <v>3</v>
      </c>
      <c r="E4" s="9">
        <v>8093</v>
      </c>
      <c r="F4" s="13" t="s">
        <v>3</v>
      </c>
      <c r="G4" s="17">
        <v>31694</v>
      </c>
      <c r="H4" s="8" t="s">
        <v>3</v>
      </c>
      <c r="I4" s="9">
        <v>3174</v>
      </c>
      <c r="J4" s="31" t="s">
        <v>5</v>
      </c>
      <c r="K4" s="9">
        <v>940</v>
      </c>
      <c r="L4" s="10" t="s">
        <v>84</v>
      </c>
      <c r="M4" s="9">
        <v>562</v>
      </c>
      <c r="N4" s="13" t="s">
        <v>4</v>
      </c>
      <c r="O4" s="69">
        <v>16</v>
      </c>
      <c r="P4" s="14" t="s">
        <v>3</v>
      </c>
      <c r="Q4" s="9">
        <v>219</v>
      </c>
      <c r="R4" s="10" t="s">
        <v>3</v>
      </c>
      <c r="S4" s="9">
        <v>951</v>
      </c>
      <c r="T4" s="10" t="s">
        <v>3</v>
      </c>
      <c r="U4" s="9">
        <v>730</v>
      </c>
    </row>
    <row r="5" spans="1:21" ht="11.25">
      <c r="A5" s="6">
        <v>3</v>
      </c>
      <c r="B5" s="8" t="s">
        <v>4</v>
      </c>
      <c r="C5" s="9">
        <v>33039</v>
      </c>
      <c r="D5" s="46" t="s">
        <v>4</v>
      </c>
      <c r="E5" s="9">
        <v>5870</v>
      </c>
      <c r="F5" s="13" t="s">
        <v>4</v>
      </c>
      <c r="G5" s="17">
        <v>30764</v>
      </c>
      <c r="H5" s="8" t="s">
        <v>6</v>
      </c>
      <c r="I5" s="9">
        <v>570</v>
      </c>
      <c r="J5" s="10" t="s">
        <v>4</v>
      </c>
      <c r="K5" s="9">
        <v>549</v>
      </c>
      <c r="L5" s="10" t="s">
        <v>85</v>
      </c>
      <c r="M5" s="9">
        <v>475</v>
      </c>
      <c r="N5" s="13" t="s">
        <v>3</v>
      </c>
      <c r="O5" s="69">
        <v>14</v>
      </c>
      <c r="P5" s="30" t="s">
        <v>5</v>
      </c>
      <c r="Q5" s="9">
        <v>206</v>
      </c>
      <c r="R5" s="10" t="s">
        <v>4</v>
      </c>
      <c r="S5" s="9">
        <v>648</v>
      </c>
      <c r="T5" s="43" t="s">
        <v>9</v>
      </c>
      <c r="U5" s="9">
        <v>597</v>
      </c>
    </row>
    <row r="6" spans="1:21" ht="11.25">
      <c r="A6" s="6">
        <v>4</v>
      </c>
      <c r="B6" s="29" t="s">
        <v>5</v>
      </c>
      <c r="C6" s="9">
        <v>25002</v>
      </c>
      <c r="D6" s="46" t="s">
        <v>6</v>
      </c>
      <c r="E6" s="9">
        <v>5099</v>
      </c>
      <c r="F6" s="30" t="s">
        <v>5</v>
      </c>
      <c r="G6" s="17">
        <v>22767</v>
      </c>
      <c r="H6" s="8" t="s">
        <v>4</v>
      </c>
      <c r="I6" s="9">
        <v>558</v>
      </c>
      <c r="J6" s="31" t="s">
        <v>11</v>
      </c>
      <c r="K6" s="9">
        <v>511</v>
      </c>
      <c r="L6" s="10" t="s">
        <v>4</v>
      </c>
      <c r="M6" s="9">
        <v>395</v>
      </c>
      <c r="N6" s="30" t="s">
        <v>12</v>
      </c>
      <c r="O6" s="69">
        <v>12</v>
      </c>
      <c r="P6" s="14" t="s">
        <v>13</v>
      </c>
      <c r="Q6" s="9">
        <v>119</v>
      </c>
      <c r="R6" s="31" t="s">
        <v>5</v>
      </c>
      <c r="S6" s="9">
        <v>493</v>
      </c>
      <c r="T6" s="31" t="s">
        <v>5</v>
      </c>
      <c r="U6" s="9">
        <v>554</v>
      </c>
    </row>
    <row r="7" spans="1:21" ht="11.25">
      <c r="A7" s="6">
        <v>5</v>
      </c>
      <c r="B7" s="8" t="s">
        <v>6</v>
      </c>
      <c r="C7" s="9">
        <v>23055</v>
      </c>
      <c r="D7" s="29" t="s">
        <v>5</v>
      </c>
      <c r="E7" s="9">
        <v>5095</v>
      </c>
      <c r="F7" s="13" t="s">
        <v>6</v>
      </c>
      <c r="G7" s="17">
        <v>21604</v>
      </c>
      <c r="H7" s="29" t="s">
        <v>5</v>
      </c>
      <c r="I7" s="9">
        <v>517</v>
      </c>
      <c r="J7" s="43" t="s">
        <v>9</v>
      </c>
      <c r="K7" s="9">
        <v>433</v>
      </c>
      <c r="L7" s="10" t="s">
        <v>16</v>
      </c>
      <c r="M7" s="9">
        <v>354</v>
      </c>
      <c r="N7" s="13" t="s">
        <v>6</v>
      </c>
      <c r="O7" s="69">
        <v>10</v>
      </c>
      <c r="P7" s="14" t="s">
        <v>4</v>
      </c>
      <c r="Q7" s="9">
        <v>109</v>
      </c>
      <c r="R7" s="43" t="s">
        <v>9</v>
      </c>
      <c r="S7" s="9">
        <v>489</v>
      </c>
      <c r="T7" s="10" t="s">
        <v>4</v>
      </c>
      <c r="U7" s="9">
        <v>491</v>
      </c>
    </row>
    <row r="8" spans="1:21" ht="11.25">
      <c r="A8" s="6">
        <v>6</v>
      </c>
      <c r="B8" s="8" t="s">
        <v>7</v>
      </c>
      <c r="C8" s="9">
        <v>21277</v>
      </c>
      <c r="D8" s="46" t="s">
        <v>8</v>
      </c>
      <c r="E8" s="9">
        <v>4706</v>
      </c>
      <c r="F8" s="13" t="s">
        <v>7</v>
      </c>
      <c r="G8" s="17">
        <v>20165</v>
      </c>
      <c r="H8" s="29" t="s">
        <v>12</v>
      </c>
      <c r="I8" s="9">
        <v>406</v>
      </c>
      <c r="J8" s="10" t="s">
        <v>8</v>
      </c>
      <c r="K8" s="9">
        <v>420</v>
      </c>
      <c r="L8" s="12" t="s">
        <v>2</v>
      </c>
      <c r="M8" s="9">
        <v>312</v>
      </c>
      <c r="N8" s="13" t="s">
        <v>10</v>
      </c>
      <c r="O8" s="69">
        <v>10</v>
      </c>
      <c r="P8" s="30" t="s">
        <v>12</v>
      </c>
      <c r="Q8" s="9">
        <v>109</v>
      </c>
      <c r="R8" s="10" t="s">
        <v>6</v>
      </c>
      <c r="S8" s="9">
        <v>478</v>
      </c>
      <c r="T8" s="10" t="s">
        <v>13</v>
      </c>
      <c r="U8" s="9">
        <v>374</v>
      </c>
    </row>
    <row r="9" spans="1:21" ht="11.25">
      <c r="A9" s="6">
        <v>7</v>
      </c>
      <c r="B9" s="8" t="s">
        <v>8</v>
      </c>
      <c r="C9" s="9">
        <v>20798</v>
      </c>
      <c r="D9" s="29" t="s">
        <v>11</v>
      </c>
      <c r="E9" s="9">
        <v>4468</v>
      </c>
      <c r="F9" s="13" t="s">
        <v>8</v>
      </c>
      <c r="G9" s="17">
        <v>19687</v>
      </c>
      <c r="H9" s="41" t="s">
        <v>9</v>
      </c>
      <c r="I9" s="9">
        <v>336</v>
      </c>
      <c r="J9" s="10" t="s">
        <v>3</v>
      </c>
      <c r="K9" s="9">
        <v>384</v>
      </c>
      <c r="L9" s="10" t="s">
        <v>17</v>
      </c>
      <c r="M9" s="9">
        <v>232</v>
      </c>
      <c r="N9" s="13" t="s">
        <v>35</v>
      </c>
      <c r="O9" s="69">
        <v>9</v>
      </c>
      <c r="P9" s="42" t="s">
        <v>9</v>
      </c>
      <c r="Q9" s="9">
        <v>105</v>
      </c>
      <c r="R9" s="10" t="s">
        <v>10</v>
      </c>
      <c r="S9" s="9">
        <v>438</v>
      </c>
      <c r="T9" s="10" t="s">
        <v>7</v>
      </c>
      <c r="U9" s="9">
        <v>352</v>
      </c>
    </row>
    <row r="10" spans="1:21" ht="11.25">
      <c r="A10" s="6">
        <v>8</v>
      </c>
      <c r="B10" s="41" t="s">
        <v>9</v>
      </c>
      <c r="C10" s="9">
        <v>20278</v>
      </c>
      <c r="D10" s="46" t="s">
        <v>19</v>
      </c>
      <c r="E10" s="9">
        <v>4048</v>
      </c>
      <c r="F10" s="42" t="s">
        <v>9</v>
      </c>
      <c r="G10" s="17">
        <v>18855</v>
      </c>
      <c r="H10" s="8" t="s">
        <v>7</v>
      </c>
      <c r="I10" s="9">
        <v>207</v>
      </c>
      <c r="J10" s="10" t="s">
        <v>7</v>
      </c>
      <c r="K10" s="9">
        <v>352</v>
      </c>
      <c r="L10" s="10" t="s">
        <v>3</v>
      </c>
      <c r="M10" s="9">
        <v>156</v>
      </c>
      <c r="N10" s="13" t="s">
        <v>13</v>
      </c>
      <c r="O10" s="69">
        <v>9</v>
      </c>
      <c r="P10" s="14" t="s">
        <v>7</v>
      </c>
      <c r="Q10" s="9">
        <v>78</v>
      </c>
      <c r="R10" s="31" t="s">
        <v>12</v>
      </c>
      <c r="S10" s="9">
        <v>436</v>
      </c>
      <c r="T10" s="10" t="s">
        <v>6</v>
      </c>
      <c r="U10" s="9">
        <v>349</v>
      </c>
    </row>
    <row r="11" spans="1:21" ht="11.25">
      <c r="A11" s="6">
        <v>9</v>
      </c>
      <c r="B11" s="8" t="s">
        <v>10</v>
      </c>
      <c r="C11" s="9">
        <v>19136</v>
      </c>
      <c r="D11" s="46" t="s">
        <v>7</v>
      </c>
      <c r="E11" s="9">
        <v>3985</v>
      </c>
      <c r="F11" s="13" t="s">
        <v>10</v>
      </c>
      <c r="G11" s="17">
        <v>18001</v>
      </c>
      <c r="H11" s="8" t="s">
        <v>10</v>
      </c>
      <c r="I11" s="9">
        <v>201</v>
      </c>
      <c r="J11" s="31" t="s">
        <v>12</v>
      </c>
      <c r="K11" s="9">
        <v>335</v>
      </c>
      <c r="L11" s="10" t="s">
        <v>18</v>
      </c>
      <c r="M11" s="9">
        <v>129</v>
      </c>
      <c r="N11" s="13" t="s">
        <v>7</v>
      </c>
      <c r="O11" s="69">
        <v>8</v>
      </c>
      <c r="P11" s="14" t="s">
        <v>6</v>
      </c>
      <c r="Q11" s="9">
        <v>77</v>
      </c>
      <c r="R11" s="10" t="s">
        <v>8</v>
      </c>
      <c r="S11" s="9">
        <v>409</v>
      </c>
      <c r="T11" s="10" t="s">
        <v>10</v>
      </c>
      <c r="U11" s="9">
        <v>341</v>
      </c>
    </row>
    <row r="12" spans="1:21" ht="11.25">
      <c r="A12" s="6">
        <v>10</v>
      </c>
      <c r="B12" s="29" t="s">
        <v>11</v>
      </c>
      <c r="C12" s="9">
        <v>18919</v>
      </c>
      <c r="D12" s="41" t="s">
        <v>9</v>
      </c>
      <c r="E12" s="9">
        <v>3903</v>
      </c>
      <c r="F12" s="30" t="s">
        <v>11</v>
      </c>
      <c r="G12" s="17">
        <v>17949</v>
      </c>
      <c r="H12" s="8" t="s">
        <v>13</v>
      </c>
      <c r="I12" s="9">
        <v>180</v>
      </c>
      <c r="J12" s="10" t="s">
        <v>19</v>
      </c>
      <c r="K12" s="9">
        <v>313</v>
      </c>
      <c r="L12" s="10" t="s">
        <v>10</v>
      </c>
      <c r="M12" s="9">
        <v>127</v>
      </c>
      <c r="N12" s="13" t="s">
        <v>74</v>
      </c>
      <c r="O12" s="69">
        <v>6</v>
      </c>
      <c r="P12" s="14" t="s">
        <v>10</v>
      </c>
      <c r="Q12" s="9">
        <v>68</v>
      </c>
      <c r="R12" s="10" t="s">
        <v>13</v>
      </c>
      <c r="S12" s="9">
        <v>372</v>
      </c>
      <c r="T12" s="10" t="s">
        <v>8</v>
      </c>
      <c r="U12" s="9">
        <v>338</v>
      </c>
    </row>
    <row r="13" spans="1:21" s="4" customFormat="1" ht="11.25">
      <c r="A13" s="48" t="s">
        <v>76</v>
      </c>
      <c r="B13" s="84">
        <v>281674</v>
      </c>
      <c r="C13" s="85"/>
      <c r="D13" s="84">
        <v>58894</v>
      </c>
      <c r="E13" s="85"/>
      <c r="F13" s="84">
        <v>261396</v>
      </c>
      <c r="G13" s="85"/>
      <c r="H13" s="84">
        <v>6781</v>
      </c>
      <c r="I13" s="85"/>
      <c r="J13" s="84">
        <v>5769</v>
      </c>
      <c r="K13" s="85"/>
      <c r="L13" s="84">
        <v>901</v>
      </c>
      <c r="M13" s="85"/>
      <c r="N13" s="84">
        <v>87</v>
      </c>
      <c r="O13" s="95"/>
      <c r="P13" s="84">
        <v>1557</v>
      </c>
      <c r="Q13" s="85"/>
      <c r="R13" s="84">
        <v>5183</v>
      </c>
      <c r="S13" s="85"/>
      <c r="T13" s="84">
        <v>5045</v>
      </c>
      <c r="U13" s="85"/>
    </row>
    <row r="14" spans="1:21" s="4" customFormat="1" ht="12" thickBot="1">
      <c r="A14" s="49" t="s">
        <v>77</v>
      </c>
      <c r="B14" s="93">
        <v>1328361</v>
      </c>
      <c r="C14" s="94"/>
      <c r="D14" s="105">
        <v>274533</v>
      </c>
      <c r="E14" s="106"/>
      <c r="F14" s="93">
        <v>1264971</v>
      </c>
      <c r="G14" s="94"/>
      <c r="H14" s="93">
        <v>15707</v>
      </c>
      <c r="I14" s="94"/>
      <c r="J14" s="93">
        <v>13571</v>
      </c>
      <c r="K14" s="94"/>
      <c r="L14" s="93">
        <v>8568</v>
      </c>
      <c r="M14" s="94"/>
      <c r="N14" s="93">
        <v>342</v>
      </c>
      <c r="O14" s="96"/>
      <c r="P14" s="93">
        <v>4261</v>
      </c>
      <c r="Q14" s="94"/>
      <c r="R14" s="93">
        <v>20941</v>
      </c>
      <c r="S14" s="94"/>
      <c r="T14" s="93">
        <v>16935</v>
      </c>
      <c r="U14" s="94"/>
    </row>
    <row r="15" spans="1:21" s="3" customFormat="1" ht="11.2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2:21" ht="12" thickBo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3.5" thickBot="1">
      <c r="A17" s="90" t="s">
        <v>92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2"/>
    </row>
    <row r="18" spans="1:21" ht="11.25">
      <c r="A18" s="28" t="s">
        <v>0</v>
      </c>
      <c r="B18" s="78" t="s">
        <v>1</v>
      </c>
      <c r="C18" s="79"/>
      <c r="D18" s="88" t="s">
        <v>78</v>
      </c>
      <c r="E18" s="89"/>
      <c r="F18" s="78" t="s">
        <v>31</v>
      </c>
      <c r="G18" s="79"/>
      <c r="H18" s="78" t="s">
        <v>21</v>
      </c>
      <c r="I18" s="79"/>
      <c r="J18" s="78" t="s">
        <v>14</v>
      </c>
      <c r="K18" s="79"/>
      <c r="L18" s="78" t="s">
        <v>15</v>
      </c>
      <c r="M18" s="79"/>
      <c r="N18" s="78" t="s">
        <v>37</v>
      </c>
      <c r="O18" s="79"/>
      <c r="P18" s="78" t="s">
        <v>34</v>
      </c>
      <c r="Q18" s="79"/>
      <c r="R18" s="78" t="s">
        <v>20</v>
      </c>
      <c r="S18" s="79"/>
      <c r="T18" s="78" t="s">
        <v>62</v>
      </c>
      <c r="U18" s="79"/>
    </row>
    <row r="19" spans="1:21" ht="11.25">
      <c r="A19" s="6">
        <v>1</v>
      </c>
      <c r="B19" s="31" t="s">
        <v>22</v>
      </c>
      <c r="C19" s="9">
        <v>2240</v>
      </c>
      <c r="D19" s="46" t="s">
        <v>3</v>
      </c>
      <c r="E19" s="9">
        <v>700</v>
      </c>
      <c r="F19" s="30" t="s">
        <v>22</v>
      </c>
      <c r="G19" s="9">
        <v>2009</v>
      </c>
      <c r="H19" s="16" t="s">
        <v>2</v>
      </c>
      <c r="I19" s="9">
        <v>3019</v>
      </c>
      <c r="J19" s="30" t="s">
        <v>5</v>
      </c>
      <c r="K19" s="9">
        <v>570</v>
      </c>
      <c r="L19" s="14" t="s">
        <v>4</v>
      </c>
      <c r="M19" s="9">
        <v>86</v>
      </c>
      <c r="N19" s="13" t="s">
        <v>35</v>
      </c>
      <c r="O19" s="9">
        <v>9</v>
      </c>
      <c r="P19" s="16" t="s">
        <v>2</v>
      </c>
      <c r="Q19" s="9">
        <v>371</v>
      </c>
      <c r="R19" s="16" t="s">
        <v>2</v>
      </c>
      <c r="S19" s="9">
        <v>593</v>
      </c>
      <c r="T19" s="12" t="s">
        <v>2</v>
      </c>
      <c r="U19" s="9">
        <v>1024</v>
      </c>
    </row>
    <row r="20" spans="1:21" ht="11.25">
      <c r="A20" s="6">
        <v>2</v>
      </c>
      <c r="B20" s="35" t="s">
        <v>23</v>
      </c>
      <c r="C20" s="9">
        <v>2097</v>
      </c>
      <c r="D20" s="46" t="s">
        <v>25</v>
      </c>
      <c r="E20" s="9">
        <v>249</v>
      </c>
      <c r="F20" s="34" t="s">
        <v>23</v>
      </c>
      <c r="G20" s="9">
        <v>1842</v>
      </c>
      <c r="H20" s="14" t="s">
        <v>3</v>
      </c>
      <c r="I20" s="9">
        <v>2791</v>
      </c>
      <c r="J20" s="16" t="s">
        <v>2</v>
      </c>
      <c r="K20" s="9">
        <v>323</v>
      </c>
      <c r="L20" s="14" t="s">
        <v>16</v>
      </c>
      <c r="M20" s="9">
        <v>80</v>
      </c>
      <c r="N20" s="13" t="s">
        <v>10</v>
      </c>
      <c r="O20" s="9">
        <v>8</v>
      </c>
      <c r="P20" s="30" t="s">
        <v>5</v>
      </c>
      <c r="Q20" s="9">
        <v>133</v>
      </c>
      <c r="R20" s="14" t="s">
        <v>3</v>
      </c>
      <c r="S20" s="9">
        <v>358</v>
      </c>
      <c r="T20" s="31" t="s">
        <v>5</v>
      </c>
      <c r="U20" s="9">
        <v>291</v>
      </c>
    </row>
    <row r="21" spans="1:21" ht="11.25">
      <c r="A21" s="6">
        <v>3</v>
      </c>
      <c r="B21" s="31" t="s">
        <v>11</v>
      </c>
      <c r="C21" s="9">
        <v>1949</v>
      </c>
      <c r="D21" s="46" t="s">
        <v>24</v>
      </c>
      <c r="E21" s="9">
        <v>220</v>
      </c>
      <c r="F21" s="30" t="s">
        <v>11</v>
      </c>
      <c r="G21" s="9">
        <v>1431</v>
      </c>
      <c r="H21" s="14" t="s">
        <v>6</v>
      </c>
      <c r="I21" s="9">
        <v>433</v>
      </c>
      <c r="J21" s="30" t="s">
        <v>11</v>
      </c>
      <c r="K21" s="9">
        <v>314</v>
      </c>
      <c r="L21" s="14" t="s">
        <v>29</v>
      </c>
      <c r="M21" s="9">
        <v>57</v>
      </c>
      <c r="N21" s="30" t="s">
        <v>12</v>
      </c>
      <c r="O21" s="9">
        <v>7</v>
      </c>
      <c r="P21" s="13" t="s">
        <v>3</v>
      </c>
      <c r="Q21" s="9">
        <v>89</v>
      </c>
      <c r="R21" s="30" t="s">
        <v>12</v>
      </c>
      <c r="S21" s="9">
        <v>270</v>
      </c>
      <c r="T21" s="10" t="s">
        <v>3</v>
      </c>
      <c r="U21" s="9">
        <v>282</v>
      </c>
    </row>
    <row r="22" spans="1:21" ht="11.25">
      <c r="A22" s="6">
        <v>4</v>
      </c>
      <c r="B22" s="12" t="s">
        <v>2</v>
      </c>
      <c r="C22" s="9">
        <v>1945</v>
      </c>
      <c r="D22" s="59" t="s">
        <v>23</v>
      </c>
      <c r="E22" s="9">
        <v>209</v>
      </c>
      <c r="F22" s="13" t="s">
        <v>24</v>
      </c>
      <c r="G22" s="9">
        <v>1356</v>
      </c>
      <c r="H22" s="30" t="s">
        <v>5</v>
      </c>
      <c r="I22" s="9">
        <v>371</v>
      </c>
      <c r="J22" s="14" t="s">
        <v>19</v>
      </c>
      <c r="K22" s="9">
        <v>228</v>
      </c>
      <c r="L22" s="14" t="s">
        <v>3</v>
      </c>
      <c r="M22" s="9">
        <v>56</v>
      </c>
      <c r="N22" s="13" t="s">
        <v>36</v>
      </c>
      <c r="O22" s="9">
        <v>6</v>
      </c>
      <c r="P22" s="30" t="s">
        <v>12</v>
      </c>
      <c r="Q22" s="9">
        <v>63</v>
      </c>
      <c r="R22" s="42" t="s">
        <v>9</v>
      </c>
      <c r="S22" s="9">
        <v>202</v>
      </c>
      <c r="T22" s="43" t="s">
        <v>9</v>
      </c>
      <c r="U22" s="9">
        <v>253</v>
      </c>
    </row>
    <row r="23" spans="1:21" ht="11.25">
      <c r="A23" s="6">
        <v>5</v>
      </c>
      <c r="B23" s="31" t="s">
        <v>5</v>
      </c>
      <c r="C23" s="9">
        <v>1678</v>
      </c>
      <c r="D23" s="46" t="s">
        <v>81</v>
      </c>
      <c r="E23" s="9">
        <v>134</v>
      </c>
      <c r="F23" s="13" t="s">
        <v>19</v>
      </c>
      <c r="G23" s="9">
        <v>1223</v>
      </c>
      <c r="H23" s="30" t="s">
        <v>12</v>
      </c>
      <c r="I23" s="9">
        <v>264</v>
      </c>
      <c r="J23" s="30" t="s">
        <v>12</v>
      </c>
      <c r="K23" s="9">
        <v>203</v>
      </c>
      <c r="L23" s="14" t="s">
        <v>83</v>
      </c>
      <c r="M23" s="9">
        <v>46</v>
      </c>
      <c r="N23" s="13" t="s">
        <v>13</v>
      </c>
      <c r="O23" s="9">
        <v>5</v>
      </c>
      <c r="P23" s="13" t="s">
        <v>6</v>
      </c>
      <c r="Q23" s="9">
        <v>53</v>
      </c>
      <c r="R23" s="14" t="s">
        <v>10</v>
      </c>
      <c r="S23" s="9">
        <v>197</v>
      </c>
      <c r="T23" s="10" t="s">
        <v>7</v>
      </c>
      <c r="U23" s="9">
        <v>215</v>
      </c>
    </row>
    <row r="24" spans="1:21" ht="11.25">
      <c r="A24" s="6">
        <v>6</v>
      </c>
      <c r="B24" s="15" t="s">
        <v>19</v>
      </c>
      <c r="C24" s="9">
        <v>1660</v>
      </c>
      <c r="D24" s="46" t="s">
        <v>82</v>
      </c>
      <c r="E24" s="9">
        <v>104</v>
      </c>
      <c r="F24" s="13" t="s">
        <v>30</v>
      </c>
      <c r="G24" s="9">
        <v>1189</v>
      </c>
      <c r="H24" s="14" t="s">
        <v>4</v>
      </c>
      <c r="I24" s="9">
        <v>238</v>
      </c>
      <c r="J24" s="14" t="s">
        <v>4</v>
      </c>
      <c r="K24" s="9">
        <v>185</v>
      </c>
      <c r="L24" s="14" t="s">
        <v>10</v>
      </c>
      <c r="M24" s="9">
        <v>38</v>
      </c>
      <c r="N24" s="13" t="s">
        <v>38</v>
      </c>
      <c r="O24" s="9">
        <v>5</v>
      </c>
      <c r="P24" s="13" t="s">
        <v>13</v>
      </c>
      <c r="Q24" s="9">
        <v>53</v>
      </c>
      <c r="R24" s="14" t="s">
        <v>4</v>
      </c>
      <c r="S24" s="9">
        <v>197</v>
      </c>
      <c r="T24" s="10" t="s">
        <v>13</v>
      </c>
      <c r="U24" s="9">
        <v>203</v>
      </c>
    </row>
    <row r="25" spans="1:21" ht="11.25">
      <c r="A25" s="6">
        <v>7</v>
      </c>
      <c r="B25" s="15" t="s">
        <v>4</v>
      </c>
      <c r="C25" s="9">
        <v>1566</v>
      </c>
      <c r="D25" s="47" t="s">
        <v>26</v>
      </c>
      <c r="E25" s="9">
        <v>83</v>
      </c>
      <c r="F25" s="13" t="s">
        <v>25</v>
      </c>
      <c r="G25" s="9">
        <v>1169</v>
      </c>
      <c r="H25" s="14" t="s">
        <v>10</v>
      </c>
      <c r="I25" s="9">
        <v>108</v>
      </c>
      <c r="J25" s="14" t="s">
        <v>7</v>
      </c>
      <c r="K25" s="9">
        <v>144</v>
      </c>
      <c r="L25" s="14" t="s">
        <v>7</v>
      </c>
      <c r="M25" s="9">
        <v>33</v>
      </c>
      <c r="N25" s="13" t="s">
        <v>41</v>
      </c>
      <c r="O25" s="9">
        <v>4</v>
      </c>
      <c r="P25" s="13" t="s">
        <v>7</v>
      </c>
      <c r="Q25" s="9">
        <v>41</v>
      </c>
      <c r="R25" s="30" t="s">
        <v>5</v>
      </c>
      <c r="S25" s="9">
        <v>187</v>
      </c>
      <c r="T25" s="31" t="s">
        <v>12</v>
      </c>
      <c r="U25" s="9">
        <v>184</v>
      </c>
    </row>
    <row r="26" spans="1:21" ht="11.25">
      <c r="A26" s="6">
        <v>8</v>
      </c>
      <c r="B26" s="15" t="s">
        <v>24</v>
      </c>
      <c r="C26" s="9">
        <v>1479</v>
      </c>
      <c r="D26" s="46" t="s">
        <v>32</v>
      </c>
      <c r="E26" s="9">
        <v>79</v>
      </c>
      <c r="F26" s="13" t="s">
        <v>32</v>
      </c>
      <c r="G26" s="9">
        <v>940</v>
      </c>
      <c r="H26" s="34" t="s">
        <v>23</v>
      </c>
      <c r="I26" s="9">
        <v>89</v>
      </c>
      <c r="J26" s="38" t="s">
        <v>26</v>
      </c>
      <c r="K26" s="9">
        <v>133</v>
      </c>
      <c r="L26" s="14" t="s">
        <v>6</v>
      </c>
      <c r="M26" s="9">
        <v>29</v>
      </c>
      <c r="N26" s="13" t="s">
        <v>40</v>
      </c>
      <c r="O26" s="9">
        <v>4</v>
      </c>
      <c r="P26" s="13" t="s">
        <v>19</v>
      </c>
      <c r="Q26" s="9">
        <v>40</v>
      </c>
      <c r="R26" s="14" t="s">
        <v>6</v>
      </c>
      <c r="S26" s="9">
        <v>171</v>
      </c>
      <c r="T26" s="10" t="s">
        <v>10</v>
      </c>
      <c r="U26" s="9">
        <v>181</v>
      </c>
    </row>
    <row r="27" spans="1:21" ht="11.25">
      <c r="A27" s="6">
        <v>9</v>
      </c>
      <c r="B27" s="31" t="s">
        <v>12</v>
      </c>
      <c r="C27" s="9">
        <v>1352</v>
      </c>
      <c r="D27" s="46" t="s">
        <v>55</v>
      </c>
      <c r="E27" s="9">
        <v>76</v>
      </c>
      <c r="F27" s="13" t="s">
        <v>4</v>
      </c>
      <c r="G27" s="9">
        <v>876</v>
      </c>
      <c r="H27" s="14" t="s">
        <v>7</v>
      </c>
      <c r="I27" s="9">
        <v>74</v>
      </c>
      <c r="J27" s="14" t="s">
        <v>27</v>
      </c>
      <c r="K27" s="9">
        <v>106</v>
      </c>
      <c r="L27" s="14" t="s">
        <v>8</v>
      </c>
      <c r="M27" s="9">
        <v>26</v>
      </c>
      <c r="N27" s="13" t="s">
        <v>39</v>
      </c>
      <c r="O27" s="9">
        <v>4</v>
      </c>
      <c r="P27" s="13" t="s">
        <v>10</v>
      </c>
      <c r="Q27" s="9">
        <v>39</v>
      </c>
      <c r="R27" s="14" t="s">
        <v>13</v>
      </c>
      <c r="S27" s="9">
        <v>159</v>
      </c>
      <c r="T27" s="10" t="s">
        <v>6</v>
      </c>
      <c r="U27" s="9">
        <v>180</v>
      </c>
    </row>
    <row r="28" spans="1:21" ht="11.25">
      <c r="A28" s="6">
        <v>10</v>
      </c>
      <c r="B28" s="15" t="s">
        <v>25</v>
      </c>
      <c r="C28" s="9">
        <v>1285</v>
      </c>
      <c r="D28" s="29" t="s">
        <v>11</v>
      </c>
      <c r="E28" s="9">
        <v>69</v>
      </c>
      <c r="F28" s="38" t="s">
        <v>33</v>
      </c>
      <c r="G28" s="9">
        <v>865</v>
      </c>
      <c r="H28" s="14" t="s">
        <v>19</v>
      </c>
      <c r="I28" s="9">
        <v>71</v>
      </c>
      <c r="J28" s="38" t="s">
        <v>28</v>
      </c>
      <c r="K28" s="9">
        <v>97</v>
      </c>
      <c r="L28" s="14" t="s">
        <v>30</v>
      </c>
      <c r="M28" s="9">
        <v>23</v>
      </c>
      <c r="N28" s="34" t="s">
        <v>23</v>
      </c>
      <c r="O28" s="9">
        <v>4</v>
      </c>
      <c r="P28" s="13" t="s">
        <v>42</v>
      </c>
      <c r="Q28" s="9">
        <v>29</v>
      </c>
      <c r="R28" s="14" t="s">
        <v>8</v>
      </c>
      <c r="S28" s="9">
        <v>157</v>
      </c>
      <c r="T28" s="10" t="s">
        <v>4</v>
      </c>
      <c r="U28" s="9">
        <v>162</v>
      </c>
    </row>
    <row r="29" spans="1:21" s="4" customFormat="1" ht="11.25">
      <c r="A29" s="48" t="s">
        <v>79</v>
      </c>
      <c r="B29" s="84" t="s">
        <v>80</v>
      </c>
      <c r="C29" s="85"/>
      <c r="D29" s="109">
        <v>-743</v>
      </c>
      <c r="E29" s="110"/>
      <c r="F29" s="84">
        <v>-2363</v>
      </c>
      <c r="G29" s="85"/>
      <c r="H29" s="84" t="s">
        <v>80</v>
      </c>
      <c r="I29" s="85"/>
      <c r="J29" s="84" t="s">
        <v>80</v>
      </c>
      <c r="K29" s="85"/>
      <c r="L29" s="84">
        <v>10</v>
      </c>
      <c r="M29" s="85"/>
      <c r="N29" s="84">
        <v>-8</v>
      </c>
      <c r="O29" s="85"/>
      <c r="P29" s="84" t="s">
        <v>80</v>
      </c>
      <c r="Q29" s="85"/>
      <c r="R29" s="84" t="s">
        <v>80</v>
      </c>
      <c r="S29" s="85"/>
      <c r="T29" s="84" t="s">
        <v>80</v>
      </c>
      <c r="U29" s="85"/>
    </row>
    <row r="30" spans="1:21" s="3" customFormat="1" ht="11.25">
      <c r="A30" s="45" t="s">
        <v>76</v>
      </c>
      <c r="B30" s="84">
        <v>16062</v>
      </c>
      <c r="C30" s="85"/>
      <c r="D30" s="109">
        <v>-3068</v>
      </c>
      <c r="E30" s="110"/>
      <c r="F30" s="84">
        <v>7105</v>
      </c>
      <c r="G30" s="85"/>
      <c r="H30" s="84">
        <v>3966</v>
      </c>
      <c r="I30" s="85"/>
      <c r="J30" s="84">
        <v>2062</v>
      </c>
      <c r="K30" s="85"/>
      <c r="L30" s="84">
        <v>138</v>
      </c>
      <c r="M30" s="85"/>
      <c r="N30" s="84">
        <v>-12</v>
      </c>
      <c r="O30" s="85"/>
      <c r="P30" s="84">
        <v>634</v>
      </c>
      <c r="Q30" s="85"/>
      <c r="R30" s="84">
        <v>2169</v>
      </c>
      <c r="S30" s="85"/>
      <c r="T30" s="84">
        <v>2519</v>
      </c>
      <c r="U30" s="85"/>
    </row>
    <row r="31" spans="1:21" s="3" customFormat="1" ht="12" thickBot="1">
      <c r="A31" s="7" t="s">
        <v>77</v>
      </c>
      <c r="B31" s="93">
        <v>53438</v>
      </c>
      <c r="C31" s="94"/>
      <c r="D31" s="105">
        <v>-26705</v>
      </c>
      <c r="E31" s="106"/>
      <c r="F31" s="93">
        <v>28957</v>
      </c>
      <c r="G31" s="94"/>
      <c r="H31" s="93">
        <v>8947</v>
      </c>
      <c r="I31" s="94"/>
      <c r="J31" s="93">
        <v>4460</v>
      </c>
      <c r="K31" s="94"/>
      <c r="L31" s="93">
        <v>1470</v>
      </c>
      <c r="M31" s="94"/>
      <c r="N31" s="93">
        <v>-40</v>
      </c>
      <c r="O31" s="94"/>
      <c r="P31" s="93">
        <v>1350</v>
      </c>
      <c r="Q31" s="94"/>
      <c r="R31" s="93">
        <v>8294</v>
      </c>
      <c r="S31" s="94"/>
      <c r="T31" s="93">
        <v>7575</v>
      </c>
      <c r="U31" s="94"/>
    </row>
    <row r="32" spans="1:21" ht="11.2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2" thickBot="1">
      <c r="B33" s="2"/>
      <c r="C33" s="2"/>
      <c r="D33" s="2"/>
      <c r="E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5" thickBot="1">
      <c r="A34" s="90" t="s">
        <v>93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2"/>
    </row>
    <row r="35" spans="1:21" ht="11.25">
      <c r="A35" s="5" t="s">
        <v>0</v>
      </c>
      <c r="B35" s="86" t="s">
        <v>1</v>
      </c>
      <c r="C35" s="87"/>
      <c r="D35" s="88" t="s">
        <v>78</v>
      </c>
      <c r="E35" s="89"/>
      <c r="F35" s="86" t="s">
        <v>31</v>
      </c>
      <c r="G35" s="87"/>
      <c r="H35" s="86" t="s">
        <v>21</v>
      </c>
      <c r="I35" s="87"/>
      <c r="J35" s="86" t="s">
        <v>14</v>
      </c>
      <c r="K35" s="87"/>
      <c r="L35" s="86" t="s">
        <v>15</v>
      </c>
      <c r="M35" s="87"/>
      <c r="N35" s="86" t="s">
        <v>37</v>
      </c>
      <c r="O35" s="87"/>
      <c r="P35" s="86" t="s">
        <v>34</v>
      </c>
      <c r="Q35" s="87"/>
      <c r="R35" s="86" t="s">
        <v>20</v>
      </c>
      <c r="S35" s="87"/>
      <c r="T35" s="86" t="s">
        <v>62</v>
      </c>
      <c r="U35" s="87"/>
    </row>
    <row r="36" spans="1:21" ht="11.25">
      <c r="A36" s="6">
        <v>1</v>
      </c>
      <c r="B36" s="23" t="s">
        <v>24</v>
      </c>
      <c r="C36" s="21">
        <v>0.23801094303186354</v>
      </c>
      <c r="D36" s="46" t="s">
        <v>25</v>
      </c>
      <c r="E36" s="21">
        <v>0.17572335920959775</v>
      </c>
      <c r="F36" s="22" t="s">
        <v>24</v>
      </c>
      <c r="G36" s="21">
        <v>0.22117109770021204</v>
      </c>
      <c r="H36" s="22" t="s">
        <v>3</v>
      </c>
      <c r="I36" s="21">
        <v>7.287206266318538</v>
      </c>
      <c r="J36" s="22" t="s">
        <v>63</v>
      </c>
      <c r="K36" s="21">
        <v>2.8461538461538463</v>
      </c>
      <c r="L36" s="39" t="s">
        <v>67</v>
      </c>
      <c r="M36" s="21">
        <v>3.6666666666666665</v>
      </c>
      <c r="N36" s="37" t="s">
        <v>70</v>
      </c>
      <c r="O36" s="21" t="s">
        <v>75</v>
      </c>
      <c r="P36" s="22" t="s">
        <v>48</v>
      </c>
      <c r="Q36" s="21">
        <v>9</v>
      </c>
      <c r="R36" s="22" t="s">
        <v>68</v>
      </c>
      <c r="S36" s="21">
        <v>3.24</v>
      </c>
      <c r="T36" s="22" t="s">
        <v>47</v>
      </c>
      <c r="U36" s="21">
        <v>3</v>
      </c>
    </row>
    <row r="37" spans="1:21" ht="11.25">
      <c r="A37" s="6">
        <v>2</v>
      </c>
      <c r="B37" s="23" t="s">
        <v>32</v>
      </c>
      <c r="C37" s="21">
        <v>0.22064457967094883</v>
      </c>
      <c r="D37" s="46" t="s">
        <v>24</v>
      </c>
      <c r="E37" s="21">
        <v>0.1151229722658294</v>
      </c>
      <c r="F37" s="22" t="s">
        <v>32</v>
      </c>
      <c r="G37" s="21">
        <v>0.21599264705882354</v>
      </c>
      <c r="H37" s="22" t="s">
        <v>27</v>
      </c>
      <c r="I37" s="21">
        <v>4.857142857142857</v>
      </c>
      <c r="J37" s="22" t="s">
        <v>24</v>
      </c>
      <c r="K37" s="21">
        <v>2.8461538461538463</v>
      </c>
      <c r="L37" s="22" t="s">
        <v>68</v>
      </c>
      <c r="M37" s="21">
        <v>2.4285714285714284</v>
      </c>
      <c r="N37" s="24" t="s">
        <v>66</v>
      </c>
      <c r="O37" s="21" t="s">
        <v>75</v>
      </c>
      <c r="P37" s="22" t="s">
        <v>42</v>
      </c>
      <c r="Q37" s="21">
        <v>7.25</v>
      </c>
      <c r="R37" s="22" t="s">
        <v>43</v>
      </c>
      <c r="S37" s="21">
        <v>2.2222222222222223</v>
      </c>
      <c r="T37" s="22" t="s">
        <v>68</v>
      </c>
      <c r="U37" s="21">
        <v>2.823529411764706</v>
      </c>
    </row>
    <row r="38" spans="1:21" ht="11.25">
      <c r="A38" s="6">
        <v>3</v>
      </c>
      <c r="B38" s="23" t="s">
        <v>25</v>
      </c>
      <c r="C38" s="21">
        <v>0.19903965303593557</v>
      </c>
      <c r="D38" s="46" t="s">
        <v>3</v>
      </c>
      <c r="E38" s="21">
        <v>0.09468416069254701</v>
      </c>
      <c r="F38" s="22" t="s">
        <v>25</v>
      </c>
      <c r="G38" s="21">
        <v>0.18517345160779344</v>
      </c>
      <c r="H38" s="22" t="s">
        <v>56</v>
      </c>
      <c r="I38" s="21">
        <v>4.2</v>
      </c>
      <c r="J38" s="22" t="s">
        <v>19</v>
      </c>
      <c r="K38" s="21">
        <v>2.6823529411764704</v>
      </c>
      <c r="L38" s="32" t="s">
        <v>59</v>
      </c>
      <c r="M38" s="21">
        <v>2.4</v>
      </c>
      <c r="N38" s="24" t="s">
        <v>71</v>
      </c>
      <c r="O38" s="21" t="s">
        <v>75</v>
      </c>
      <c r="P38" s="22" t="s">
        <v>47</v>
      </c>
      <c r="Q38" s="21">
        <v>4.5</v>
      </c>
      <c r="R38" s="22" t="s">
        <v>53</v>
      </c>
      <c r="S38" s="21">
        <v>2.0925925925925926</v>
      </c>
      <c r="T38" s="39" t="s">
        <v>26</v>
      </c>
      <c r="U38" s="21">
        <v>1.9</v>
      </c>
    </row>
    <row r="39" spans="1:21" ht="11.25">
      <c r="A39" s="6">
        <v>4</v>
      </c>
      <c r="B39" s="23" t="s">
        <v>63</v>
      </c>
      <c r="C39" s="21">
        <v>0.18650403305134763</v>
      </c>
      <c r="D39" s="46" t="s">
        <v>32</v>
      </c>
      <c r="E39" s="21">
        <v>0.0656691604322527</v>
      </c>
      <c r="F39" s="22" t="s">
        <v>63</v>
      </c>
      <c r="G39" s="21">
        <v>0.16939672393128247</v>
      </c>
      <c r="H39" s="22" t="s">
        <v>42</v>
      </c>
      <c r="I39" s="21">
        <v>4</v>
      </c>
      <c r="J39" s="22" t="s">
        <v>27</v>
      </c>
      <c r="K39" s="21">
        <v>2.4651162790697674</v>
      </c>
      <c r="L39" s="22" t="s">
        <v>47</v>
      </c>
      <c r="M39" s="21">
        <v>2.2857142857142856</v>
      </c>
      <c r="N39" s="23" t="s">
        <v>35</v>
      </c>
      <c r="O39" s="21" t="s">
        <v>75</v>
      </c>
      <c r="P39" s="22" t="s">
        <v>27</v>
      </c>
      <c r="Q39" s="21">
        <v>3.75</v>
      </c>
      <c r="R39" s="22" t="s">
        <v>73</v>
      </c>
      <c r="S39" s="21">
        <v>1.891304347826087</v>
      </c>
      <c r="T39" s="32" t="s">
        <v>59</v>
      </c>
      <c r="U39" s="21">
        <v>1.8888888888888888</v>
      </c>
    </row>
    <row r="40" spans="1:21" ht="11.25">
      <c r="A40" s="6">
        <v>5</v>
      </c>
      <c r="B40" s="33" t="s">
        <v>22</v>
      </c>
      <c r="C40" s="21">
        <v>0.1584046389929991</v>
      </c>
      <c r="D40" s="59" t="s">
        <v>23</v>
      </c>
      <c r="E40" s="21">
        <v>0.05770292655991165</v>
      </c>
      <c r="F40" s="22" t="s">
        <v>56</v>
      </c>
      <c r="G40" s="21">
        <v>0.15315876974231088</v>
      </c>
      <c r="H40" s="22" t="s">
        <v>24</v>
      </c>
      <c r="I40" s="21">
        <v>3.857142857142857</v>
      </c>
      <c r="J40" s="22" t="s">
        <v>48</v>
      </c>
      <c r="K40" s="21">
        <v>2.4285714285714284</v>
      </c>
      <c r="L40" s="22" t="s">
        <v>48</v>
      </c>
      <c r="M40" s="21">
        <v>1.6666666666666667</v>
      </c>
      <c r="N40" s="23" t="s">
        <v>24</v>
      </c>
      <c r="O40" s="21" t="s">
        <v>75</v>
      </c>
      <c r="P40" s="22" t="s">
        <v>16</v>
      </c>
      <c r="Q40" s="21">
        <v>2.6666666666666665</v>
      </c>
      <c r="R40" s="22" t="s">
        <v>24</v>
      </c>
      <c r="S40" s="21">
        <v>1.7941176470588236</v>
      </c>
      <c r="T40" s="32" t="s">
        <v>11</v>
      </c>
      <c r="U40" s="21">
        <v>1.8780487804878048</v>
      </c>
    </row>
    <row r="41" spans="1:21" ht="11.25">
      <c r="A41" s="6">
        <v>6</v>
      </c>
      <c r="B41" s="40" t="s">
        <v>45</v>
      </c>
      <c r="C41" s="21">
        <v>0.15386216947740997</v>
      </c>
      <c r="D41" s="46" t="s">
        <v>55</v>
      </c>
      <c r="E41" s="21">
        <v>0.04439252336448598</v>
      </c>
      <c r="F41" s="39" t="s">
        <v>45</v>
      </c>
      <c r="G41" s="21">
        <v>0.14655355249204666</v>
      </c>
      <c r="H41" s="22" t="s">
        <v>25</v>
      </c>
      <c r="I41" s="21">
        <v>3.25</v>
      </c>
      <c r="J41" s="39" t="s">
        <v>67</v>
      </c>
      <c r="K41" s="21">
        <v>2.3</v>
      </c>
      <c r="L41" s="39" t="s">
        <v>65</v>
      </c>
      <c r="M41" s="21">
        <v>1.2857142857142858</v>
      </c>
      <c r="N41" s="24" t="s">
        <v>10</v>
      </c>
      <c r="O41" s="21">
        <v>4</v>
      </c>
      <c r="P41" s="22" t="s">
        <v>43</v>
      </c>
      <c r="Q41" s="21">
        <v>2.5</v>
      </c>
      <c r="R41" s="22" t="s">
        <v>63</v>
      </c>
      <c r="S41" s="21">
        <v>1.6333333333333333</v>
      </c>
      <c r="T41" s="22" t="s">
        <v>64</v>
      </c>
      <c r="U41" s="21">
        <v>1.7352941176470589</v>
      </c>
    </row>
    <row r="42" spans="1:21" ht="11.25">
      <c r="A42" s="6">
        <v>7</v>
      </c>
      <c r="B42" s="23" t="s">
        <v>56</v>
      </c>
      <c r="C42" s="21">
        <v>0.15325824617860015</v>
      </c>
      <c r="D42" s="46" t="s">
        <v>63</v>
      </c>
      <c r="E42" s="21">
        <v>0.042582417582417584</v>
      </c>
      <c r="F42" s="32" t="s">
        <v>22</v>
      </c>
      <c r="G42" s="21">
        <v>0.14561136478944697</v>
      </c>
      <c r="H42" s="22" t="s">
        <v>6</v>
      </c>
      <c r="I42" s="21">
        <v>3.1605839416058394</v>
      </c>
      <c r="J42" s="22" t="s">
        <v>25</v>
      </c>
      <c r="K42" s="21">
        <v>2.037037037037037</v>
      </c>
      <c r="L42" s="36" t="s">
        <v>50</v>
      </c>
      <c r="M42" s="21">
        <v>1.2666666666666666</v>
      </c>
      <c r="N42" s="24" t="s">
        <v>72</v>
      </c>
      <c r="O42" s="21">
        <v>3</v>
      </c>
      <c r="P42" s="22" t="s">
        <v>35</v>
      </c>
      <c r="Q42" s="21">
        <v>2.4</v>
      </c>
      <c r="R42" s="32" t="s">
        <v>12</v>
      </c>
      <c r="S42" s="21">
        <v>1.6265060240963856</v>
      </c>
      <c r="T42" s="22" t="s">
        <v>35</v>
      </c>
      <c r="U42" s="21">
        <v>1.7096774193548387</v>
      </c>
    </row>
    <row r="43" spans="1:21" ht="11.25">
      <c r="A43" s="6">
        <v>8</v>
      </c>
      <c r="B43" s="23" t="s">
        <v>55</v>
      </c>
      <c r="C43" s="21">
        <v>0.14698909435751542</v>
      </c>
      <c r="D43" s="46" t="s">
        <v>68</v>
      </c>
      <c r="E43" s="21">
        <v>0.035576923076923075</v>
      </c>
      <c r="F43" s="22" t="s">
        <v>30</v>
      </c>
      <c r="G43" s="21">
        <v>0.13950486917751964</v>
      </c>
      <c r="H43" s="32" t="s">
        <v>5</v>
      </c>
      <c r="I43" s="21">
        <v>2.541095890410959</v>
      </c>
      <c r="J43" s="32" t="s">
        <v>11</v>
      </c>
      <c r="K43" s="21">
        <v>1.5939086294416243</v>
      </c>
      <c r="L43" s="39" t="s">
        <v>26</v>
      </c>
      <c r="M43" s="21">
        <v>1.25</v>
      </c>
      <c r="N43" s="24" t="s">
        <v>74</v>
      </c>
      <c r="O43" s="21">
        <v>2</v>
      </c>
      <c r="P43" s="22" t="s">
        <v>19</v>
      </c>
      <c r="Q43" s="21">
        <v>2.3529411764705883</v>
      </c>
      <c r="R43" s="22" t="s">
        <v>16</v>
      </c>
      <c r="S43" s="21">
        <v>1.5609756097560976</v>
      </c>
      <c r="T43" s="22" t="s">
        <v>71</v>
      </c>
      <c r="U43" s="21">
        <v>1.631578947368421</v>
      </c>
    </row>
    <row r="44" spans="1:21" ht="11.25">
      <c r="A44" s="6">
        <v>9</v>
      </c>
      <c r="B44" s="37" t="s">
        <v>23</v>
      </c>
      <c r="C44" s="21">
        <v>0.14070048309178743</v>
      </c>
      <c r="D44" s="46" t="s">
        <v>58</v>
      </c>
      <c r="E44" s="21">
        <v>0.033751205400192864</v>
      </c>
      <c r="F44" s="22" t="s">
        <v>55</v>
      </c>
      <c r="G44" s="21">
        <v>0.13349475383373688</v>
      </c>
      <c r="H44" s="39" t="s">
        <v>65</v>
      </c>
      <c r="I44" s="21">
        <v>2.4</v>
      </c>
      <c r="J44" s="32" t="s">
        <v>5</v>
      </c>
      <c r="K44" s="21">
        <v>1.5405405405405406</v>
      </c>
      <c r="L44" s="22" t="s">
        <v>56</v>
      </c>
      <c r="M44" s="21">
        <v>1.1111111111111112</v>
      </c>
      <c r="N44" s="23"/>
      <c r="O44" s="21"/>
      <c r="P44" s="22" t="s">
        <v>6</v>
      </c>
      <c r="Q44" s="21">
        <v>2.2083333333333335</v>
      </c>
      <c r="R44" s="22" t="s">
        <v>47</v>
      </c>
      <c r="S44" s="21">
        <v>1.5217391304347827</v>
      </c>
      <c r="T44" s="22" t="s">
        <v>66</v>
      </c>
      <c r="U44" s="21">
        <v>1.5862068965517242</v>
      </c>
    </row>
    <row r="45" spans="1:21" ht="11.25">
      <c r="A45" s="6">
        <v>10</v>
      </c>
      <c r="B45" s="23" t="s">
        <v>64</v>
      </c>
      <c r="C45" s="21">
        <v>0.14056351330080277</v>
      </c>
      <c r="D45" s="47" t="s">
        <v>26</v>
      </c>
      <c r="E45" s="21">
        <v>0.029526858769121308</v>
      </c>
      <c r="F45" s="39" t="s">
        <v>33</v>
      </c>
      <c r="G45" s="21">
        <v>0.12956860395446376</v>
      </c>
      <c r="H45" s="22" t="s">
        <v>66</v>
      </c>
      <c r="I45" s="21">
        <v>2.230769230769231</v>
      </c>
      <c r="J45" s="32" t="s">
        <v>12</v>
      </c>
      <c r="K45" s="21">
        <v>1.5378787878787878</v>
      </c>
      <c r="L45" s="22" t="s">
        <v>69</v>
      </c>
      <c r="M45" s="21">
        <v>1.05</v>
      </c>
      <c r="N45" s="23"/>
      <c r="O45" s="21"/>
      <c r="P45" s="22" t="s">
        <v>64</v>
      </c>
      <c r="Q45" s="21">
        <v>2</v>
      </c>
      <c r="R45" s="22" t="s">
        <v>58</v>
      </c>
      <c r="S45" s="21">
        <v>1.511111111111111</v>
      </c>
      <c r="T45" s="22" t="s">
        <v>25</v>
      </c>
      <c r="U45" s="21">
        <v>1.5714285714285714</v>
      </c>
    </row>
    <row r="46" spans="1:21" s="3" customFormat="1" ht="11.25">
      <c r="A46" s="45" t="s">
        <v>79</v>
      </c>
      <c r="B46" s="97">
        <v>0.030272844713536397</v>
      </c>
      <c r="C46" s="98"/>
      <c r="D46" s="111">
        <v>-0.061547382372432076</v>
      </c>
      <c r="E46" s="112"/>
      <c r="F46" s="97">
        <v>-0.04029810020805621</v>
      </c>
      <c r="G46" s="98"/>
      <c r="H46" s="97">
        <v>1.8132132132132133</v>
      </c>
      <c r="I46" s="98"/>
      <c r="J46" s="97">
        <v>0.16296670030272453</v>
      </c>
      <c r="K46" s="98"/>
      <c r="L46" s="97">
        <v>0.033112582781456956</v>
      </c>
      <c r="M46" s="98"/>
      <c r="N46" s="97">
        <v>-0.2222222222222222</v>
      </c>
      <c r="O46" s="98"/>
      <c r="P46" s="97">
        <v>0.8607888631090487</v>
      </c>
      <c r="Q46" s="98"/>
      <c r="R46" s="97">
        <v>0.49623430962343096</v>
      </c>
      <c r="S46" s="98"/>
      <c r="T46" s="97">
        <v>1.051334702258727</v>
      </c>
      <c r="U46" s="98"/>
    </row>
    <row r="47" spans="1:21" s="3" customFormat="1" ht="11.25">
      <c r="A47" s="45" t="s">
        <v>76</v>
      </c>
      <c r="B47" s="97">
        <f>(281674-265612)/265612</f>
        <v>0.06047166543680255</v>
      </c>
      <c r="C47" s="98"/>
      <c r="D47" s="111">
        <f>-3068/61962</f>
        <v>-0.04951421839191763</v>
      </c>
      <c r="E47" s="112"/>
      <c r="F47" s="97">
        <f>(261396-254291)/254291</f>
        <v>0.027940430451726565</v>
      </c>
      <c r="G47" s="98"/>
      <c r="H47" s="97">
        <f>(6781-2815)/2815</f>
        <v>1.4088809946714032</v>
      </c>
      <c r="I47" s="98"/>
      <c r="J47" s="97">
        <f>(5769-3707)/3707</f>
        <v>0.5562449420016186</v>
      </c>
      <c r="K47" s="98"/>
      <c r="L47" s="97">
        <f>(901-763)/763</f>
        <v>0.18086500655307994</v>
      </c>
      <c r="M47" s="98"/>
      <c r="N47" s="97">
        <f>(87-99)/99</f>
        <v>-0.12121212121212122</v>
      </c>
      <c r="O47" s="98"/>
      <c r="P47" s="97">
        <f>(1557-923)/923</f>
        <v>0.6868905742145178</v>
      </c>
      <c r="Q47" s="98"/>
      <c r="R47" s="97">
        <f>(5183-3014)/3014</f>
        <v>0.7196416721964167</v>
      </c>
      <c r="S47" s="98"/>
      <c r="T47" s="97">
        <f>(5045-2526)/2526</f>
        <v>0.9972288202692003</v>
      </c>
      <c r="U47" s="98"/>
    </row>
    <row r="48" spans="1:21" s="3" customFormat="1" ht="12" thickBot="1">
      <c r="A48" s="7" t="s">
        <v>77</v>
      </c>
      <c r="B48" s="99">
        <f>(1328361-1274923)/1274923</f>
        <v>0.041914688181168586</v>
      </c>
      <c r="C48" s="100"/>
      <c r="D48" s="113">
        <f>-26705/301238</f>
        <v>-0.08865083422410187</v>
      </c>
      <c r="E48" s="114"/>
      <c r="F48" s="99">
        <f>(1264971-1236014)/1236014</f>
        <v>0.023427728164891335</v>
      </c>
      <c r="G48" s="100"/>
      <c r="H48" s="99">
        <f>(15707-6760)/6760</f>
        <v>1.3235207100591715</v>
      </c>
      <c r="I48" s="100"/>
      <c r="J48" s="99">
        <f>(13571-9111)/9111</f>
        <v>0.48951816485566896</v>
      </c>
      <c r="K48" s="100"/>
      <c r="L48" s="99">
        <f>(8568-7098)/7098</f>
        <v>0.20710059171597633</v>
      </c>
      <c r="M48" s="100"/>
      <c r="N48" s="99">
        <f>(342-382)/382</f>
        <v>-0.10471204188481675</v>
      </c>
      <c r="O48" s="100"/>
      <c r="P48" s="99">
        <f>(4261-2911)/2911</f>
        <v>0.46375815870834763</v>
      </c>
      <c r="Q48" s="100"/>
      <c r="R48" s="99">
        <f>(20941-12647)/12647</f>
        <v>0.6558077014311694</v>
      </c>
      <c r="S48" s="100"/>
      <c r="T48" s="99">
        <f>(16935-9360)/9360</f>
        <v>0.8092948717948718</v>
      </c>
      <c r="U48" s="100"/>
    </row>
    <row r="49" spans="2:21" ht="11.2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2:21" ht="12" thickBot="1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ht="13.5" thickBot="1">
      <c r="A51" s="90" t="s">
        <v>94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2"/>
    </row>
    <row r="52" spans="1:21" ht="11.25">
      <c r="A52" s="5" t="s">
        <v>0</v>
      </c>
      <c r="B52" s="88"/>
      <c r="C52" s="89"/>
      <c r="D52" s="82" t="s">
        <v>78</v>
      </c>
      <c r="E52" s="83"/>
      <c r="F52" s="88" t="s">
        <v>31</v>
      </c>
      <c r="G52" s="89"/>
      <c r="H52" s="88" t="s">
        <v>21</v>
      </c>
      <c r="I52" s="89"/>
      <c r="J52" s="88" t="s">
        <v>14</v>
      </c>
      <c r="K52" s="89"/>
      <c r="L52" s="88" t="s">
        <v>15</v>
      </c>
      <c r="M52" s="89"/>
      <c r="N52" s="88" t="s">
        <v>37</v>
      </c>
      <c r="O52" s="89"/>
      <c r="P52" s="88" t="s">
        <v>34</v>
      </c>
      <c r="Q52" s="89"/>
      <c r="R52" s="88" t="s">
        <v>20</v>
      </c>
      <c r="S52" s="89"/>
      <c r="T52" s="88" t="s">
        <v>62</v>
      </c>
      <c r="U52" s="89"/>
    </row>
    <row r="53" spans="1:21" ht="11.25">
      <c r="A53" s="6">
        <v>1</v>
      </c>
      <c r="B53" s="44"/>
      <c r="C53" s="52"/>
      <c r="D53" s="60" t="s">
        <v>24</v>
      </c>
      <c r="E53" s="18">
        <v>0.27700506954374104</v>
      </c>
      <c r="F53" s="19" t="s">
        <v>32</v>
      </c>
      <c r="G53" s="18">
        <v>0.9771048744460856</v>
      </c>
      <c r="H53" s="19" t="s">
        <v>3</v>
      </c>
      <c r="I53" s="18">
        <v>0.08674027109750765</v>
      </c>
      <c r="J53" s="61" t="s">
        <v>5</v>
      </c>
      <c r="K53" s="18">
        <v>0.03759699224062075</v>
      </c>
      <c r="L53" s="19" t="s">
        <v>16</v>
      </c>
      <c r="M53" s="18">
        <v>0.057814796668299855</v>
      </c>
      <c r="N53" s="19" t="s">
        <v>35</v>
      </c>
      <c r="O53" s="18">
        <v>0.0014423076923076924</v>
      </c>
      <c r="P53" s="62" t="s">
        <v>2</v>
      </c>
      <c r="Q53" s="18">
        <v>0.012115901743360425</v>
      </c>
      <c r="R53" s="62" t="s">
        <v>2</v>
      </c>
      <c r="S53" s="18">
        <v>0.02701151161736713</v>
      </c>
      <c r="T53" s="62" t="s">
        <v>2</v>
      </c>
      <c r="U53" s="18">
        <v>0.03018400459256126</v>
      </c>
    </row>
    <row r="54" spans="1:21" ht="11.25">
      <c r="A54" s="6">
        <v>2</v>
      </c>
      <c r="B54" s="53"/>
      <c r="C54" s="54"/>
      <c r="D54" s="63" t="s">
        <v>65</v>
      </c>
      <c r="E54" s="18">
        <v>0.2694494522257662</v>
      </c>
      <c r="F54" s="19" t="s">
        <v>43</v>
      </c>
      <c r="G54" s="18">
        <v>0.9760341431385423</v>
      </c>
      <c r="H54" s="62" t="s">
        <v>2</v>
      </c>
      <c r="I54" s="18">
        <v>0.0707617004562347</v>
      </c>
      <c r="J54" s="62" t="s">
        <v>2</v>
      </c>
      <c r="K54" s="18">
        <v>0.03482188718010696</v>
      </c>
      <c r="L54" s="19" t="s">
        <v>17</v>
      </c>
      <c r="M54" s="18">
        <v>0.023937267849773007</v>
      </c>
      <c r="N54" s="19" t="s">
        <v>56</v>
      </c>
      <c r="O54" s="18">
        <v>0.0008719916288803627</v>
      </c>
      <c r="P54" s="19" t="s">
        <v>56</v>
      </c>
      <c r="Q54" s="18">
        <v>0.009417509591907918</v>
      </c>
      <c r="R54" s="19" t="s">
        <v>3</v>
      </c>
      <c r="S54" s="18">
        <v>0.025989287275907304</v>
      </c>
      <c r="T54" s="64" t="s">
        <v>9</v>
      </c>
      <c r="U54" s="18">
        <v>0.02944077325179998</v>
      </c>
    </row>
    <row r="55" spans="1:21" ht="11.25">
      <c r="A55" s="6">
        <v>3</v>
      </c>
      <c r="B55" s="53"/>
      <c r="C55" s="54"/>
      <c r="D55" s="60" t="s">
        <v>46</v>
      </c>
      <c r="E55" s="18">
        <v>0.2657894736842105</v>
      </c>
      <c r="F55" s="19" t="s">
        <v>44</v>
      </c>
      <c r="G55" s="18">
        <v>0.9758959214622077</v>
      </c>
      <c r="H55" s="19" t="s">
        <v>6</v>
      </c>
      <c r="I55" s="18">
        <v>0.0247234873129473</v>
      </c>
      <c r="J55" s="19" t="s">
        <v>27</v>
      </c>
      <c r="K55" s="18">
        <v>0.028462273161413563</v>
      </c>
      <c r="L55" s="19" t="s">
        <v>18</v>
      </c>
      <c r="M55" s="18">
        <v>0.01645408163265306</v>
      </c>
      <c r="N55" s="19" t="s">
        <v>41</v>
      </c>
      <c r="O55" s="18">
        <v>0.0007731958762886598</v>
      </c>
      <c r="P55" s="61" t="s">
        <v>5</v>
      </c>
      <c r="Q55" s="18">
        <v>0.008239340852731782</v>
      </c>
      <c r="R55" s="19" t="s">
        <v>54</v>
      </c>
      <c r="S55" s="18">
        <v>0.02517241379310345</v>
      </c>
      <c r="T55" s="19" t="s">
        <v>56</v>
      </c>
      <c r="U55" s="18">
        <v>0.027206138821067316</v>
      </c>
    </row>
    <row r="56" spans="1:21" ht="11.25">
      <c r="A56" s="6">
        <v>4</v>
      </c>
      <c r="B56" s="53"/>
      <c r="C56" s="54"/>
      <c r="D56" s="63" t="s">
        <v>26</v>
      </c>
      <c r="E56" s="18">
        <v>0.25873938310236927</v>
      </c>
      <c r="F56" s="65" t="s">
        <v>45</v>
      </c>
      <c r="G56" s="18">
        <v>0.9754601226993865</v>
      </c>
      <c r="H56" s="61" t="s">
        <v>12</v>
      </c>
      <c r="I56" s="18">
        <v>0.023207957013833314</v>
      </c>
      <c r="J56" s="61" t="s">
        <v>11</v>
      </c>
      <c r="K56" s="18">
        <v>0.02700988424335324</v>
      </c>
      <c r="L56" s="19" t="s">
        <v>52</v>
      </c>
      <c r="M56" s="18">
        <v>0.013798998656734644</v>
      </c>
      <c r="N56" s="61" t="s">
        <v>12</v>
      </c>
      <c r="O56" s="18">
        <v>0.000685949468389162</v>
      </c>
      <c r="P56" s="19" t="s">
        <v>13</v>
      </c>
      <c r="Q56" s="18">
        <v>0.007569011576135352</v>
      </c>
      <c r="R56" s="61" t="s">
        <v>12</v>
      </c>
      <c r="S56" s="18">
        <v>0.02492283068480622</v>
      </c>
      <c r="T56" s="19" t="s">
        <v>60</v>
      </c>
      <c r="U56" s="18">
        <v>0.026448893572181244</v>
      </c>
    </row>
    <row r="57" spans="1:21" ht="11.25">
      <c r="A57" s="6">
        <v>5</v>
      </c>
      <c r="B57" s="53"/>
      <c r="C57" s="54"/>
      <c r="D57" s="60" t="s">
        <v>64</v>
      </c>
      <c r="E57" s="18">
        <v>0.2517250897046646</v>
      </c>
      <c r="F57" s="19" t="s">
        <v>46</v>
      </c>
      <c r="G57" s="18">
        <v>0.9749307479224377</v>
      </c>
      <c r="H57" s="61" t="s">
        <v>5</v>
      </c>
      <c r="I57" s="18">
        <v>0.020678345732341414</v>
      </c>
      <c r="J57" s="65" t="s">
        <v>28</v>
      </c>
      <c r="K57" s="18">
        <v>0.022591699454245464</v>
      </c>
      <c r="L57" s="19" t="s">
        <v>4</v>
      </c>
      <c r="M57" s="18">
        <v>0.011955567662459518</v>
      </c>
      <c r="N57" s="19" t="s">
        <v>57</v>
      </c>
      <c r="O57" s="18">
        <v>0.0006852131012744963</v>
      </c>
      <c r="P57" s="61" t="s">
        <v>12</v>
      </c>
      <c r="Q57" s="18">
        <v>0.006230707671201555</v>
      </c>
      <c r="R57" s="64" t="s">
        <v>9</v>
      </c>
      <c r="S57" s="18">
        <v>0.024114804221323602</v>
      </c>
      <c r="T57" s="19" t="s">
        <v>13</v>
      </c>
      <c r="U57" s="18">
        <v>0.023788322096425393</v>
      </c>
    </row>
    <row r="58" spans="1:21" ht="11.25">
      <c r="A58" s="6">
        <v>6</v>
      </c>
      <c r="B58" s="53"/>
      <c r="C58" s="54"/>
      <c r="D58" s="60" t="s">
        <v>63</v>
      </c>
      <c r="E58" s="18">
        <v>0.25169955231304925</v>
      </c>
      <c r="F58" s="19" t="s">
        <v>47</v>
      </c>
      <c r="G58" s="18">
        <v>0.9739901477832512</v>
      </c>
      <c r="H58" s="19" t="s">
        <v>4</v>
      </c>
      <c r="I58" s="18">
        <v>0.016889131026968127</v>
      </c>
      <c r="J58" s="65" t="s">
        <v>26</v>
      </c>
      <c r="K58" s="18">
        <v>0.022530174340634777</v>
      </c>
      <c r="L58" s="19" t="s">
        <v>30</v>
      </c>
      <c r="M58" s="18">
        <v>0.010615711252653927</v>
      </c>
      <c r="N58" s="65" t="s">
        <v>33</v>
      </c>
      <c r="O58" s="18">
        <v>0.0006442468754026543</v>
      </c>
      <c r="P58" s="19" t="s">
        <v>3</v>
      </c>
      <c r="Q58" s="18">
        <v>0.005984914735461303</v>
      </c>
      <c r="R58" s="19" t="s">
        <v>13</v>
      </c>
      <c r="S58" s="18">
        <v>0.02366111181783488</v>
      </c>
      <c r="T58" s="61" t="s">
        <v>5</v>
      </c>
      <c r="U58" s="18">
        <v>0.022158227341812654</v>
      </c>
    </row>
    <row r="59" spans="1:21" ht="11.25">
      <c r="A59" s="6">
        <v>7</v>
      </c>
      <c r="B59" s="53"/>
      <c r="C59" s="54"/>
      <c r="D59" s="66" t="s">
        <v>59</v>
      </c>
      <c r="E59" s="18">
        <v>0.2502495840266223</v>
      </c>
      <c r="F59" s="19" t="s">
        <v>48</v>
      </c>
      <c r="G59" s="18">
        <v>0.9739583333333334</v>
      </c>
      <c r="H59" s="64" t="s">
        <v>9</v>
      </c>
      <c r="I59" s="18">
        <v>0.01656968142814873</v>
      </c>
      <c r="J59" s="64" t="s">
        <v>9</v>
      </c>
      <c r="K59" s="18">
        <v>0.02135319064996548</v>
      </c>
      <c r="L59" s="19" t="s">
        <v>53</v>
      </c>
      <c r="M59" s="18">
        <v>0.007804260704492723</v>
      </c>
      <c r="N59" s="19" t="s">
        <v>58</v>
      </c>
      <c r="O59" s="18">
        <v>0.0005983246908655763</v>
      </c>
      <c r="P59" s="19" t="s">
        <v>42</v>
      </c>
      <c r="Q59" s="18">
        <v>0.005649717514124294</v>
      </c>
      <c r="R59" s="19" t="s">
        <v>61</v>
      </c>
      <c r="S59" s="18">
        <v>0.023479599692070825</v>
      </c>
      <c r="T59" s="19" t="s">
        <v>3</v>
      </c>
      <c r="U59" s="18">
        <v>0.019949715784871012</v>
      </c>
    </row>
    <row r="60" spans="1:21" ht="11.25">
      <c r="A60" s="6">
        <v>8</v>
      </c>
      <c r="B60" s="53"/>
      <c r="C60" s="54"/>
      <c r="D60" s="60" t="s">
        <v>55</v>
      </c>
      <c r="E60" s="18">
        <v>0.24638280281107897</v>
      </c>
      <c r="F60" s="19" t="s">
        <v>49</v>
      </c>
      <c r="G60" s="18">
        <v>0.9737193763919821</v>
      </c>
      <c r="H60" s="19" t="s">
        <v>51</v>
      </c>
      <c r="I60" s="18">
        <v>0.011980267794221282</v>
      </c>
      <c r="J60" s="19" t="s">
        <v>8</v>
      </c>
      <c r="K60" s="18">
        <v>0.020194249447062218</v>
      </c>
      <c r="L60" s="19" t="s">
        <v>54</v>
      </c>
      <c r="M60" s="18">
        <v>0.006724137931034483</v>
      </c>
      <c r="N60" s="19" t="s">
        <v>13</v>
      </c>
      <c r="O60" s="18">
        <v>0.0005724462536572955</v>
      </c>
      <c r="P60" s="64" t="s">
        <v>9</v>
      </c>
      <c r="Q60" s="18">
        <v>0.005178025446296479</v>
      </c>
      <c r="R60" s="19" t="s">
        <v>51</v>
      </c>
      <c r="S60" s="18">
        <v>0.022903453136011276</v>
      </c>
      <c r="T60" s="61" t="s">
        <v>12</v>
      </c>
      <c r="U60" s="18">
        <v>0.01874928546930376</v>
      </c>
    </row>
    <row r="61" spans="1:21" ht="11.25">
      <c r="A61" s="6">
        <v>9</v>
      </c>
      <c r="B61" s="53"/>
      <c r="C61" s="54"/>
      <c r="D61" s="63" t="s">
        <v>45</v>
      </c>
      <c r="E61" s="18">
        <v>0.24521833273186575</v>
      </c>
      <c r="F61" s="19" t="s">
        <v>24</v>
      </c>
      <c r="G61" s="18">
        <v>0.9732224099831015</v>
      </c>
      <c r="H61" s="19" t="s">
        <v>30</v>
      </c>
      <c r="I61" s="18">
        <v>0.011580775911986103</v>
      </c>
      <c r="J61" s="61" t="s">
        <v>12</v>
      </c>
      <c r="K61" s="18">
        <v>0.01914942265919744</v>
      </c>
      <c r="L61" s="19" t="s">
        <v>10</v>
      </c>
      <c r="M61" s="18">
        <v>0.006636705685618729</v>
      </c>
      <c r="N61" s="61" t="s">
        <v>59</v>
      </c>
      <c r="O61" s="18">
        <v>0.0005546311702717693</v>
      </c>
      <c r="P61" s="19" t="s">
        <v>60</v>
      </c>
      <c r="Q61" s="18">
        <v>0.005163329820864067</v>
      </c>
      <c r="R61" s="19" t="s">
        <v>10</v>
      </c>
      <c r="S61" s="18">
        <v>0.022888795986622072</v>
      </c>
      <c r="T61" s="19" t="s">
        <v>51</v>
      </c>
      <c r="U61" s="18">
        <v>0.01844021611463472</v>
      </c>
    </row>
    <row r="62" spans="1:21" ht="11.25">
      <c r="A62" s="6">
        <v>10</v>
      </c>
      <c r="B62" s="53"/>
      <c r="C62" s="54"/>
      <c r="D62" s="60" t="s">
        <v>56</v>
      </c>
      <c r="E62" s="18">
        <v>0.24346006278339727</v>
      </c>
      <c r="F62" s="67" t="s">
        <v>50</v>
      </c>
      <c r="G62" s="18">
        <v>0.973060563094997</v>
      </c>
      <c r="H62" s="19" t="s">
        <v>13</v>
      </c>
      <c r="I62" s="18">
        <v>0.01144892507314591</v>
      </c>
      <c r="J62" s="19" t="s">
        <v>30</v>
      </c>
      <c r="K62" s="18">
        <v>0.018915267322910635</v>
      </c>
      <c r="L62" s="19" t="s">
        <v>55</v>
      </c>
      <c r="M62" s="18">
        <v>0.006063111478572413</v>
      </c>
      <c r="N62" s="19" t="s">
        <v>60</v>
      </c>
      <c r="O62" s="18">
        <v>0.0005268703898840885</v>
      </c>
      <c r="P62" s="19" t="s">
        <v>51</v>
      </c>
      <c r="Q62" s="18">
        <v>0.004228329809725159</v>
      </c>
      <c r="R62" s="19" t="s">
        <v>58</v>
      </c>
      <c r="S62" s="18">
        <v>0.022536896689270045</v>
      </c>
      <c r="T62" s="19" t="s">
        <v>10</v>
      </c>
      <c r="U62" s="18">
        <v>0.017819816053511704</v>
      </c>
    </row>
    <row r="63" spans="1:21" s="51" customFormat="1" ht="11.25">
      <c r="A63" s="50" t="s">
        <v>79</v>
      </c>
      <c r="B63" s="55"/>
      <c r="C63" s="56"/>
      <c r="D63" s="101">
        <v>0.17114844245702027</v>
      </c>
      <c r="E63" s="102"/>
      <c r="F63" s="101">
        <v>0.8501525818049974</v>
      </c>
      <c r="G63" s="102"/>
      <c r="H63" s="101" t="s">
        <v>80</v>
      </c>
      <c r="I63" s="102"/>
      <c r="J63" s="101" t="s">
        <v>80</v>
      </c>
      <c r="K63" s="102"/>
      <c r="L63" s="101">
        <v>0.004713418134574131</v>
      </c>
      <c r="M63" s="102"/>
      <c r="N63" s="101">
        <v>0.0004229990633592169</v>
      </c>
      <c r="O63" s="102"/>
      <c r="P63" s="101" t="s">
        <v>80</v>
      </c>
      <c r="Q63" s="102"/>
      <c r="R63" s="101" t="s">
        <v>80</v>
      </c>
      <c r="S63" s="102"/>
      <c r="T63" s="101" t="s">
        <v>80</v>
      </c>
      <c r="U63" s="102"/>
    </row>
    <row r="64" spans="1:21" s="3" customFormat="1" ht="11.25">
      <c r="A64" s="45" t="s">
        <v>76</v>
      </c>
      <c r="B64" s="55"/>
      <c r="C64" s="56"/>
      <c r="D64" s="101">
        <f>58894/281674</f>
        <v>0.20908568060949892</v>
      </c>
      <c r="E64" s="102"/>
      <c r="F64" s="101">
        <f>261396/281674</f>
        <v>0.9280089749142626</v>
      </c>
      <c r="G64" s="102"/>
      <c r="H64" s="101">
        <f>6781/281674</f>
        <v>0.02407392943615669</v>
      </c>
      <c r="I64" s="102"/>
      <c r="J64" s="101">
        <f>5769/281674</f>
        <v>0.020481123568380468</v>
      </c>
      <c r="K64" s="102"/>
      <c r="L64" s="101">
        <f>901/281674</f>
        <v>0.003198733287417369</v>
      </c>
      <c r="M64" s="102"/>
      <c r="N64" s="101">
        <f>87/281674</f>
        <v>0.00030886769811910224</v>
      </c>
      <c r="O64" s="102"/>
      <c r="P64" s="101">
        <f>1557/281674</f>
        <v>0.005527666735303933</v>
      </c>
      <c r="Q64" s="102"/>
      <c r="R64" s="101">
        <f>5183/281674</f>
        <v>0.01840070436035985</v>
      </c>
      <c r="S64" s="102"/>
      <c r="T64" s="101">
        <f>5045/281674</f>
        <v>0.01791077628748127</v>
      </c>
      <c r="U64" s="102"/>
    </row>
    <row r="65" spans="1:21" s="3" customFormat="1" ht="12" thickBot="1">
      <c r="A65" s="7" t="s">
        <v>77</v>
      </c>
      <c r="B65" s="57"/>
      <c r="C65" s="58"/>
      <c r="D65" s="107">
        <f>274533/1328361</f>
        <v>0.2066704758721462</v>
      </c>
      <c r="E65" s="108"/>
      <c r="F65" s="103">
        <f>1264971/1328361</f>
        <v>0.952279538468835</v>
      </c>
      <c r="G65" s="104"/>
      <c r="H65" s="103">
        <f>15707/1328361</f>
        <v>0.011824345942104594</v>
      </c>
      <c r="I65" s="104"/>
      <c r="J65" s="103">
        <f>13571/1328361</f>
        <v>0.010216349320704237</v>
      </c>
      <c r="K65" s="104"/>
      <c r="L65" s="103">
        <f>8568/1328361</f>
        <v>0.006450053863369973</v>
      </c>
      <c r="M65" s="104"/>
      <c r="N65" s="103">
        <f>342/1328361</f>
        <v>0.0002574601332017426</v>
      </c>
      <c r="O65" s="104"/>
      <c r="P65" s="103">
        <f>4261/1328361</f>
        <v>0.0032077123613234657</v>
      </c>
      <c r="Q65" s="104"/>
      <c r="R65" s="103">
        <f>20941/1328361</f>
        <v>0.015764539910461086</v>
      </c>
      <c r="S65" s="104"/>
      <c r="T65" s="103">
        <f>16935/1328361</f>
        <v>0.012748793437928395</v>
      </c>
      <c r="U65" s="104"/>
    </row>
    <row r="66" spans="1:21" s="3" customFormat="1" ht="12" thickBot="1">
      <c r="A66" s="25"/>
      <c r="B66" s="27"/>
      <c r="C66" s="27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</row>
    <row r="67" spans="1:21" s="3" customFormat="1" ht="11.25">
      <c r="A67" s="68" t="s">
        <v>79</v>
      </c>
      <c r="B67" s="117" t="s">
        <v>2</v>
      </c>
      <c r="C67" s="87"/>
      <c r="D67" s="70"/>
      <c r="E67" s="73"/>
      <c r="F67" s="122" t="s">
        <v>86</v>
      </c>
      <c r="G67" s="89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</row>
    <row r="68" spans="1:21" s="3" customFormat="1" ht="11.25">
      <c r="A68" s="71" t="s">
        <v>76</v>
      </c>
      <c r="B68" s="118" t="s">
        <v>95</v>
      </c>
      <c r="C68" s="119"/>
      <c r="D68" s="70"/>
      <c r="E68" s="74"/>
      <c r="F68" s="123" t="s">
        <v>87</v>
      </c>
      <c r="G68" s="124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</row>
    <row r="69" spans="1:21" ht="12" thickBot="1">
      <c r="A69" s="72" t="s">
        <v>77</v>
      </c>
      <c r="B69" s="120" t="s">
        <v>96</v>
      </c>
      <c r="C69" s="121"/>
      <c r="D69" s="27"/>
      <c r="E69" s="75"/>
      <c r="F69" s="123" t="s">
        <v>88</v>
      </c>
      <c r="G69" s="124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5:7" ht="11.25">
      <c r="E70" s="76"/>
      <c r="F70" s="123" t="s">
        <v>89</v>
      </c>
      <c r="G70" s="124"/>
    </row>
    <row r="71" spans="5:7" ht="12" thickBot="1">
      <c r="E71" s="77"/>
      <c r="F71" s="115" t="s">
        <v>90</v>
      </c>
      <c r="G71" s="116"/>
    </row>
  </sheetData>
  <sheetProtection/>
  <mergeCells count="159">
    <mergeCell ref="F71:G71"/>
    <mergeCell ref="B67:C67"/>
    <mergeCell ref="B68:C68"/>
    <mergeCell ref="B69:C69"/>
    <mergeCell ref="F67:G67"/>
    <mergeCell ref="F68:G68"/>
    <mergeCell ref="F69:G69"/>
    <mergeCell ref="F70:G70"/>
    <mergeCell ref="D18:E18"/>
    <mergeCell ref="D35:E35"/>
    <mergeCell ref="D29:E29"/>
    <mergeCell ref="D30:E30"/>
    <mergeCell ref="D31:E31"/>
    <mergeCell ref="D46:E46"/>
    <mergeCell ref="J63:K63"/>
    <mergeCell ref="H63:I63"/>
    <mergeCell ref="P48:Q48"/>
    <mergeCell ref="R47:S47"/>
    <mergeCell ref="R48:S48"/>
    <mergeCell ref="L47:M47"/>
    <mergeCell ref="L63:M63"/>
    <mergeCell ref="N63:O63"/>
    <mergeCell ref="B46:C46"/>
    <mergeCell ref="F46:G46"/>
    <mergeCell ref="H46:I46"/>
    <mergeCell ref="J46:K46"/>
    <mergeCell ref="P46:Q46"/>
    <mergeCell ref="R46:S46"/>
    <mergeCell ref="N46:O46"/>
    <mergeCell ref="H48:I48"/>
    <mergeCell ref="J47:K47"/>
    <mergeCell ref="J48:K48"/>
    <mergeCell ref="A51:U51"/>
    <mergeCell ref="T52:U52"/>
    <mergeCell ref="B52:C52"/>
    <mergeCell ref="J52:K52"/>
    <mergeCell ref="D47:E47"/>
    <mergeCell ref="D48:E48"/>
    <mergeCell ref="T29:U29"/>
    <mergeCell ref="T63:U63"/>
    <mergeCell ref="R63:S63"/>
    <mergeCell ref="P63:Q63"/>
    <mergeCell ref="T46:U46"/>
    <mergeCell ref="T47:U47"/>
    <mergeCell ref="T48:U48"/>
    <mergeCell ref="P47:Q47"/>
    <mergeCell ref="N29:O29"/>
    <mergeCell ref="B29:C29"/>
    <mergeCell ref="H29:I29"/>
    <mergeCell ref="J29:K29"/>
    <mergeCell ref="P29:Q29"/>
    <mergeCell ref="R29:S29"/>
    <mergeCell ref="D65:E65"/>
    <mergeCell ref="D52:E52"/>
    <mergeCell ref="F65:G65"/>
    <mergeCell ref="H65:I65"/>
    <mergeCell ref="F52:G52"/>
    <mergeCell ref="H52:I52"/>
    <mergeCell ref="D63:E63"/>
    <mergeCell ref="F63:G63"/>
    <mergeCell ref="J65:K65"/>
    <mergeCell ref="L65:M65"/>
    <mergeCell ref="D64:E64"/>
    <mergeCell ref="D2:E2"/>
    <mergeCell ref="D14:E14"/>
    <mergeCell ref="F29:G29"/>
    <mergeCell ref="L29:M29"/>
    <mergeCell ref="F64:G64"/>
    <mergeCell ref="H64:I64"/>
    <mergeCell ref="J64:K64"/>
    <mergeCell ref="L64:M64"/>
    <mergeCell ref="L46:M46"/>
    <mergeCell ref="R64:S64"/>
    <mergeCell ref="R65:S65"/>
    <mergeCell ref="L48:M48"/>
    <mergeCell ref="N47:O47"/>
    <mergeCell ref="N48:O48"/>
    <mergeCell ref="T64:U64"/>
    <mergeCell ref="T65:U65"/>
    <mergeCell ref="N64:O64"/>
    <mergeCell ref="N65:O65"/>
    <mergeCell ref="P64:Q64"/>
    <mergeCell ref="P65:Q65"/>
    <mergeCell ref="T30:U30"/>
    <mergeCell ref="T31:U31"/>
    <mergeCell ref="B47:C47"/>
    <mergeCell ref="B48:C48"/>
    <mergeCell ref="F47:G47"/>
    <mergeCell ref="F48:G48"/>
    <mergeCell ref="H47:I47"/>
    <mergeCell ref="P30:Q30"/>
    <mergeCell ref="P31:Q31"/>
    <mergeCell ref="R30:S30"/>
    <mergeCell ref="J30:K30"/>
    <mergeCell ref="J31:K31"/>
    <mergeCell ref="R31:S31"/>
    <mergeCell ref="L30:M30"/>
    <mergeCell ref="L31:M31"/>
    <mergeCell ref="N30:O30"/>
    <mergeCell ref="N31:O31"/>
    <mergeCell ref="B30:C30"/>
    <mergeCell ref="B31:C31"/>
    <mergeCell ref="F30:G30"/>
    <mergeCell ref="F31:G31"/>
    <mergeCell ref="H30:I30"/>
    <mergeCell ref="H31:I31"/>
    <mergeCell ref="B2:C2"/>
    <mergeCell ref="P13:Q13"/>
    <mergeCell ref="P14:Q14"/>
    <mergeCell ref="R13:S13"/>
    <mergeCell ref="R14:S14"/>
    <mergeCell ref="T13:U13"/>
    <mergeCell ref="T14:U14"/>
    <mergeCell ref="F18:G18"/>
    <mergeCell ref="A1:U1"/>
    <mergeCell ref="A17:U17"/>
    <mergeCell ref="F2:G2"/>
    <mergeCell ref="J13:K13"/>
    <mergeCell ref="J14:K14"/>
    <mergeCell ref="L13:M13"/>
    <mergeCell ref="L14:M14"/>
    <mergeCell ref="N13:O13"/>
    <mergeCell ref="N14:O14"/>
    <mergeCell ref="B35:C35"/>
    <mergeCell ref="F35:G35"/>
    <mergeCell ref="H35:I35"/>
    <mergeCell ref="J35:K35"/>
    <mergeCell ref="A34:U34"/>
    <mergeCell ref="B13:C13"/>
    <mergeCell ref="B14:C14"/>
    <mergeCell ref="F13:G13"/>
    <mergeCell ref="F14:G14"/>
    <mergeCell ref="H13:I13"/>
    <mergeCell ref="T35:U35"/>
    <mergeCell ref="L52:M52"/>
    <mergeCell ref="N52:O52"/>
    <mergeCell ref="R52:S52"/>
    <mergeCell ref="P52:Q52"/>
    <mergeCell ref="L35:M35"/>
    <mergeCell ref="N35:O35"/>
    <mergeCell ref="R35:S35"/>
    <mergeCell ref="P35:Q35"/>
    <mergeCell ref="H18:I18"/>
    <mergeCell ref="J18:K18"/>
    <mergeCell ref="N18:O18"/>
    <mergeCell ref="P18:Q18"/>
    <mergeCell ref="J2:K2"/>
    <mergeCell ref="B18:C18"/>
    <mergeCell ref="H2:I2"/>
    <mergeCell ref="D13:E13"/>
    <mergeCell ref="H14:I14"/>
    <mergeCell ref="L18:M18"/>
    <mergeCell ref="L2:M2"/>
    <mergeCell ref="N2:O2"/>
    <mergeCell ref="P2:Q2"/>
    <mergeCell ref="T2:U2"/>
    <mergeCell ref="R2:S2"/>
    <mergeCell ref="T18:U18"/>
    <mergeCell ref="R18:S18"/>
  </mergeCells>
  <printOptions/>
  <pageMargins left="0.5" right="0.5" top="0.5" bottom="0.5" header="0.5" footer="0.5"/>
  <pageSetup fitToHeight="1" fitToWidth="1" horizontalDpi="600" verticalDpi="600" orientation="landscape" scale="73" r:id="rId1"/>
  <headerFooter alignWithMargins="0">
    <oddFooter>&amp;R&amp;"Calibri,Regular"&amp;Z&amp;F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toho</dc:creator>
  <cp:keywords/>
  <dc:description/>
  <cp:lastModifiedBy>jpaul</cp:lastModifiedBy>
  <cp:lastPrinted>2011-11-08T20:38:06Z</cp:lastPrinted>
  <dcterms:created xsi:type="dcterms:W3CDTF">2011-04-02T23:09:29Z</dcterms:created>
  <dcterms:modified xsi:type="dcterms:W3CDTF">2011-11-08T20:38:31Z</dcterms:modified>
  <cp:category/>
  <cp:version/>
  <cp:contentType/>
  <cp:contentStatus/>
</cp:coreProperties>
</file>