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/>
  <bookViews>
    <workbookView xWindow="615" yWindow="1110" windowWidth="9135" windowHeight="5985" activeTab="1"/>
  </bookViews>
  <sheets>
    <sheet name="Data" sheetId="1" r:id="rId1"/>
    <sheet name="Report" sheetId="2" r:id="rId2"/>
  </sheets>
  <definedNames>
    <definedName name="_xlnm.Print_Area" localSheetId="1">'Report'!$A$1:$K$56</definedName>
  </definedNames>
  <calcPr fullCalcOnLoad="1"/>
</workbook>
</file>

<file path=xl/sharedStrings.xml><?xml version="1.0" encoding="utf-8"?>
<sst xmlns="http://schemas.openxmlformats.org/spreadsheetml/2006/main" count="105" uniqueCount="102">
  <si>
    <t xml:space="preserve">GRAIN SIZE ANALYSIS - ASTM D422 </t>
  </si>
  <si>
    <t>PROJECT NAME:</t>
  </si>
  <si>
    <t>CLIENT:</t>
  </si>
  <si>
    <t>SOIL DESCRIP:</t>
  </si>
  <si>
    <t>DATE:</t>
  </si>
  <si>
    <t>INTENDED USE:</t>
  </si>
  <si>
    <t>DATA</t>
  </si>
  <si>
    <t>PARTICLE SIZE  mm</t>
  </si>
  <si>
    <t>SPECIFICATION</t>
  </si>
  <si>
    <t>(3 in)</t>
  </si>
  <si>
    <t>(2 in)</t>
  </si>
  <si>
    <t>(1-1/2 in)</t>
  </si>
  <si>
    <t>(1 in)</t>
  </si>
  <si>
    <t>(3/4 in)</t>
  </si>
  <si>
    <t>(1/2 in)</t>
  </si>
  <si>
    <t>(1/4 in)</t>
  </si>
  <si>
    <t>(No. 10)</t>
  </si>
  <si>
    <t>(No. 20)</t>
  </si>
  <si>
    <t>(No. 40)</t>
  </si>
  <si>
    <t>(No. 100)</t>
  </si>
  <si>
    <t>(No. 200)</t>
  </si>
  <si>
    <t>REMARKS:</t>
  </si>
  <si>
    <t>% BY WT FINER</t>
  </si>
  <si>
    <t>SOURCE:</t>
  </si>
  <si>
    <t>PROJ #:</t>
  </si>
  <si>
    <t>SAMPLE:</t>
  </si>
  <si>
    <t>(3/8 in)</t>
  </si>
  <si>
    <t>(No. 4)</t>
  </si>
  <si>
    <t>Project:</t>
  </si>
  <si>
    <t>Project Number:</t>
  </si>
  <si>
    <t>Client:</t>
  </si>
  <si>
    <t>Sample Number:</t>
  </si>
  <si>
    <t>Intended Use:</t>
  </si>
  <si>
    <t xml:space="preserve">Source: </t>
  </si>
  <si>
    <t>Date:</t>
  </si>
  <si>
    <t>Soil Description:</t>
  </si>
  <si>
    <t>Water Content</t>
  </si>
  <si>
    <t>A.  Weight of wet soil &amp; tare:</t>
  </si>
  <si>
    <t>D. Weight of tare:</t>
  </si>
  <si>
    <t>B.  Weight of dry soil &amp; tare:</t>
  </si>
  <si>
    <t>E. Weight of dry soil: (B-D)</t>
  </si>
  <si>
    <t>C.  Weight of water (A-B):</t>
  </si>
  <si>
    <t>F. Water Content [(C/E) x 100]</t>
  </si>
  <si>
    <t>Grain Size Analysis</t>
  </si>
  <si>
    <t>Total Sample + Tare</t>
  </si>
  <si>
    <t>Tare Weight</t>
  </si>
  <si>
    <t>Sample Weight</t>
  </si>
  <si>
    <t>Total Sample Weight:</t>
  </si>
  <si>
    <t>A</t>
  </si>
  <si>
    <t>Split the Sample on #10 sieve:Plus #10=</t>
  </si>
  <si>
    <t>B</t>
  </si>
  <si>
    <t>Minus #10 Material: (A-B)</t>
  </si>
  <si>
    <t>C</t>
  </si>
  <si>
    <t>Obtain Partial Sample of the minus #10 approx. 125 grams</t>
  </si>
  <si>
    <t>D</t>
  </si>
  <si>
    <t>Weight of washed +#200 material oven dried</t>
  </si>
  <si>
    <t>E</t>
  </si>
  <si>
    <t>Weight of washed -#200 material (D-E)</t>
  </si>
  <si>
    <t>F</t>
  </si>
  <si>
    <t>Tare Number:</t>
  </si>
  <si>
    <t>Cumulative Weight Retained ( G )</t>
  </si>
  <si>
    <t>% Retained Total Sample (G / A)</t>
  </si>
  <si>
    <t>% Finer Total Sample (100 - % Retained)</t>
  </si>
  <si>
    <t>Project Specification</t>
  </si>
  <si>
    <t>3 Inch</t>
  </si>
  <si>
    <t>2 Inch</t>
  </si>
  <si>
    <t>1-1/2 Inch</t>
  </si>
  <si>
    <t>1 Inch</t>
  </si>
  <si>
    <t>3/4 Inch</t>
  </si>
  <si>
    <t>1/2 Inch</t>
  </si>
  <si>
    <t>3/8 Inch</t>
  </si>
  <si>
    <t>1/4 Inch</t>
  </si>
  <si>
    <t>No. 4</t>
  </si>
  <si>
    <t>No. 10</t>
  </si>
  <si>
    <t>Pan</t>
  </si>
  <si>
    <t>Remarks</t>
  </si>
  <si>
    <t>Tare Number</t>
  </si>
  <si>
    <t>Cumulative Weight Retained ( H )</t>
  </si>
  <si>
    <r>
      <t xml:space="preserve">% Retained Total         { I+[ </t>
    </r>
    <r>
      <rPr>
        <b/>
        <sz val="10"/>
        <rFont val="Arial"/>
        <family val="2"/>
      </rPr>
      <t>H</t>
    </r>
    <r>
      <rPr>
        <sz val="10"/>
        <rFont val="Times New Roman"/>
        <family val="0"/>
      </rPr>
      <t xml:space="preserve"> (J / D)] }</t>
    </r>
  </si>
  <si>
    <t>% Finer Tot. Sample (100 - % Retained)</t>
  </si>
  <si>
    <t>No. 20</t>
  </si>
  <si>
    <t>No. 40</t>
  </si>
  <si>
    <t>No.100</t>
  </si>
  <si>
    <t>No. 200</t>
  </si>
  <si>
    <t>Minus #200 Wash</t>
  </si>
  <si>
    <t>Total minus #200</t>
  </si>
  <si>
    <t>TECH:</t>
  </si>
  <si>
    <t>Technician:</t>
  </si>
  <si>
    <t>Reviewed:</t>
  </si>
  <si>
    <t>Sent:</t>
  </si>
  <si>
    <t>0-30</t>
  </si>
  <si>
    <t>25-70</t>
  </si>
  <si>
    <t>0-5</t>
  </si>
  <si>
    <t>East End School</t>
  </si>
  <si>
    <t>Darron Pierce</t>
  </si>
  <si>
    <t>Stephen Blatt Architects</t>
  </si>
  <si>
    <t>4585-S6</t>
  </si>
  <si>
    <t>Grover Pit - Onsite Stockpile</t>
  </si>
  <si>
    <t>Gravel</t>
  </si>
  <si>
    <t>Darrell Gilman, CMT Manager</t>
  </si>
  <si>
    <t>Subbase Coarse Aggregate</t>
  </si>
  <si>
    <t>Subbase Aggregate Coarse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</si>
</sst>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0.0%"/>
    <numFmt numFmtId="166" formatCode="0.0"/>
    <numFmt numFmtId="167" formatCode="0.000"/>
    <numFmt numFmtId="168" formatCode="0.0000"/>
    <numFmt numFmtId="169" formatCode="0.00000"/>
    <numFmt numFmtId="170" formatCode="mm/dd/yy"/>
  </numFmts>
  <fonts count="9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8"/>
      <name val="Times New Roman"/>
      <family val="0"/>
    </font>
    <font>
      <b/>
      <sz val="12"/>
      <name val="Times New Roman"/>
      <family val="1"/>
    </font>
    <font>
      <u val="single"/>
      <sz val="10"/>
      <name val="Times New Roman"/>
      <family val="1"/>
    </font>
    <font>
      <b/>
      <sz val="10"/>
      <name val="Arial"/>
      <family val="2"/>
    </font>
    <font>
      <b/>
      <u val="single"/>
      <sz val="10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40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 diagonalDown="1">
      <left style="thin"/>
      <right>
        <color indexed="63"/>
      </right>
      <top style="thin"/>
      <bottom style="medium"/>
      <diagonal style="thin"/>
    </border>
    <border diagonalDown="1">
      <left>
        <color indexed="63"/>
      </left>
      <right style="thin"/>
      <top style="thin"/>
      <bottom style="medium"/>
      <diagonal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>
        <color indexed="63"/>
      </left>
      <right style="medium"/>
      <top style="thin"/>
      <bottom style="thin"/>
      <diagonal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4">
    <xf numFmtId="0" fontId="0" fillId="0" borderId="0" xfId="0" applyAlignment="1">
      <alignment/>
    </xf>
    <xf numFmtId="0" fontId="7" fillId="0" borderId="0" xfId="0" applyFont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0" fontId="8" fillId="0" borderId="0" xfId="0" applyFont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left"/>
      <protection hidden="1"/>
    </xf>
    <xf numFmtId="166" fontId="0" fillId="0" borderId="2" xfId="0" applyNumberFormat="1" applyBorder="1" applyAlignment="1" applyProtection="1">
      <alignment horizontal="left"/>
      <protection hidden="1"/>
    </xf>
    <xf numFmtId="166" fontId="0" fillId="0" borderId="3" xfId="0" applyNumberFormat="1" applyBorder="1" applyAlignment="1" applyProtection="1">
      <alignment horizontal="left"/>
      <protection hidden="1"/>
    </xf>
    <xf numFmtId="166" fontId="0" fillId="0" borderId="4" xfId="0" applyNumberFormat="1" applyBorder="1" applyAlignment="1" applyProtection="1">
      <alignment horizontal="left"/>
      <protection hidden="1"/>
    </xf>
    <xf numFmtId="166" fontId="0" fillId="0" borderId="5" xfId="0" applyNumberFormat="1" applyBorder="1" applyAlignment="1" applyProtection="1">
      <alignment horizontal="left"/>
      <protection hidden="1"/>
    </xf>
    <xf numFmtId="0" fontId="5" fillId="0" borderId="6" xfId="0" applyFont="1" applyBorder="1" applyAlignment="1" applyProtection="1">
      <alignment/>
      <protection hidden="1"/>
    </xf>
    <xf numFmtId="0" fontId="0" fillId="0" borderId="6" xfId="0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0" fillId="0" borderId="0" xfId="0" applyBorder="1" applyAlignment="1" applyProtection="1">
      <alignment/>
      <protection hidden="1"/>
    </xf>
    <xf numFmtId="0" fontId="5" fillId="0" borderId="0" xfId="0" applyFont="1" applyAlignment="1" applyProtection="1">
      <alignment/>
      <protection hidden="1"/>
    </xf>
    <xf numFmtId="0" fontId="0" fillId="0" borderId="0" xfId="0" applyAlignment="1" applyProtection="1">
      <alignment horizontal="left"/>
      <protection hidden="1"/>
    </xf>
    <xf numFmtId="16" fontId="0" fillId="0" borderId="0" xfId="0" applyNumberFormat="1" applyAlignment="1" applyProtection="1">
      <alignment horizontal="left"/>
      <protection hidden="1"/>
    </xf>
    <xf numFmtId="14" fontId="0" fillId="0" borderId="0" xfId="0" applyNumberFormat="1" applyAlignment="1" applyProtection="1">
      <alignment horizontal="left"/>
      <protection hidden="1"/>
    </xf>
    <xf numFmtId="0" fontId="5" fillId="0" borderId="7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6" fillId="0" borderId="0" xfId="0" applyFont="1" applyAlignment="1" applyProtection="1">
      <alignment/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Continuous"/>
      <protection hidden="1"/>
    </xf>
    <xf numFmtId="2" fontId="0" fillId="0" borderId="0" xfId="0" applyNumberFormat="1" applyFont="1" applyAlignment="1" applyProtection="1">
      <alignment horizontal="center"/>
      <protection hidden="1"/>
    </xf>
    <xf numFmtId="166" fontId="0" fillId="0" borderId="0" xfId="0" applyNumberFormat="1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Continuous"/>
      <protection hidden="1"/>
    </xf>
    <xf numFmtId="2" fontId="0" fillId="2" borderId="0" xfId="0" applyNumberFormat="1" applyFill="1" applyBorder="1" applyAlignment="1" applyProtection="1">
      <alignment horizontal="center"/>
      <protection hidden="1"/>
    </xf>
    <xf numFmtId="166" fontId="0" fillId="0" borderId="0" xfId="0" applyNumberFormat="1" applyAlignment="1" applyProtection="1">
      <alignment horizontal="center"/>
      <protection hidden="1"/>
    </xf>
    <xf numFmtId="1" fontId="0" fillId="0" borderId="0" xfId="0" applyNumberFormat="1" applyAlignment="1" applyProtection="1">
      <alignment horizontal="center"/>
      <protection hidden="1"/>
    </xf>
    <xf numFmtId="2" fontId="0" fillId="0" borderId="0" xfId="0" applyNumberFormat="1" applyAlignment="1" applyProtection="1">
      <alignment horizontal="center"/>
      <protection hidden="1"/>
    </xf>
    <xf numFmtId="10" fontId="0" fillId="0" borderId="0" xfId="0" applyNumberFormat="1" applyAlignment="1" applyProtection="1">
      <alignment/>
      <protection hidden="1"/>
    </xf>
    <xf numFmtId="0" fontId="4" fillId="0" borderId="0" xfId="0" applyFont="1" applyAlignment="1" applyProtection="1">
      <alignment/>
      <protection hidden="1"/>
    </xf>
    <xf numFmtId="14" fontId="4" fillId="0" borderId="0" xfId="0" applyNumberFormat="1" applyFont="1" applyAlignment="1" applyProtection="1">
      <alignment horizontal="left"/>
      <protection hidden="1"/>
    </xf>
    <xf numFmtId="0" fontId="0" fillId="3" borderId="8" xfId="0" applyFill="1" applyBorder="1" applyAlignment="1" applyProtection="1">
      <alignment horizontal="left"/>
      <protection hidden="1"/>
    </xf>
    <xf numFmtId="0" fontId="0" fillId="3" borderId="7" xfId="0" applyFill="1" applyBorder="1" applyAlignment="1" applyProtection="1">
      <alignment horizontal="left"/>
      <protection hidden="1"/>
    </xf>
    <xf numFmtId="16" fontId="0" fillId="3" borderId="7" xfId="0" applyNumberFormat="1" applyFill="1" applyBorder="1" applyAlignment="1" applyProtection="1">
      <alignment horizontal="left"/>
      <protection hidden="1"/>
    </xf>
    <xf numFmtId="170" fontId="0" fillId="3" borderId="7" xfId="0" applyNumberFormat="1" applyFill="1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0" fontId="0" fillId="0" borderId="10" xfId="0" applyBorder="1" applyAlignment="1" applyProtection="1">
      <alignment horizontal="left"/>
      <protection hidden="1"/>
    </xf>
    <xf numFmtId="0" fontId="0" fillId="0" borderId="11" xfId="0" applyBorder="1" applyAlignment="1" applyProtection="1">
      <alignment horizontal="left"/>
      <protection hidden="1"/>
    </xf>
    <xf numFmtId="166" fontId="0" fillId="3" borderId="12" xfId="0" applyNumberFormat="1" applyFill="1" applyBorder="1" applyAlignment="1" applyProtection="1">
      <alignment horizontal="center"/>
      <protection hidden="1"/>
    </xf>
    <xf numFmtId="166" fontId="0" fillId="3" borderId="11" xfId="0" applyNumberFormat="1" applyFill="1" applyBorder="1" applyAlignment="1" applyProtection="1">
      <alignment horizontal="center"/>
      <protection hidden="1"/>
    </xf>
    <xf numFmtId="0" fontId="0" fillId="0" borderId="12" xfId="0" applyBorder="1" applyAlignment="1" applyProtection="1">
      <alignment horizontal="left"/>
      <protection hidden="1"/>
    </xf>
    <xf numFmtId="166" fontId="0" fillId="3" borderId="13" xfId="0" applyNumberFormat="1" applyFill="1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left"/>
      <protection hidden="1"/>
    </xf>
    <xf numFmtId="0" fontId="0" fillId="0" borderId="8" xfId="0" applyBorder="1" applyAlignment="1" applyProtection="1">
      <alignment horizontal="left"/>
      <protection hidden="1"/>
    </xf>
    <xf numFmtId="0" fontId="0" fillId="0" borderId="15" xfId="0" applyBorder="1" applyAlignment="1" applyProtection="1">
      <alignment horizontal="left"/>
      <protection hidden="1"/>
    </xf>
    <xf numFmtId="166" fontId="0" fillId="3" borderId="1" xfId="0" applyNumberFormat="1" applyFill="1" applyBorder="1" applyAlignment="1" applyProtection="1">
      <alignment horizontal="center"/>
      <protection hidden="1"/>
    </xf>
    <xf numFmtId="166" fontId="0" fillId="3" borderId="15" xfId="0" applyNumberFormat="1" applyFill="1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left"/>
      <protection hidden="1"/>
    </xf>
    <xf numFmtId="166" fontId="0" fillId="0" borderId="16" xfId="0" applyNumberFormat="1" applyBorder="1" applyAlignment="1" applyProtection="1">
      <alignment horizontal="center"/>
      <protection hidden="1"/>
    </xf>
    <xf numFmtId="166" fontId="0" fillId="0" borderId="17" xfId="0" applyNumberFormat="1" applyBorder="1" applyAlignment="1" applyProtection="1">
      <alignment horizontal="center"/>
      <protection hidden="1"/>
    </xf>
    <xf numFmtId="0" fontId="0" fillId="0" borderId="18" xfId="0" applyBorder="1" applyAlignment="1" applyProtection="1">
      <alignment horizontal="left"/>
      <protection hidden="1"/>
    </xf>
    <xf numFmtId="0" fontId="0" fillId="0" borderId="5" xfId="0" applyBorder="1" applyAlignment="1" applyProtection="1">
      <alignment horizontal="left"/>
      <protection hidden="1"/>
    </xf>
    <xf numFmtId="0" fontId="0" fillId="0" borderId="19" xfId="0" applyBorder="1" applyAlignment="1" applyProtection="1">
      <alignment horizontal="left"/>
      <protection hidden="1"/>
    </xf>
    <xf numFmtId="166" fontId="0" fillId="0" borderId="3" xfId="0" applyNumberFormat="1" applyBorder="1" applyAlignment="1" applyProtection="1">
      <alignment horizontal="center"/>
      <protection hidden="1"/>
    </xf>
    <xf numFmtId="166" fontId="0" fillId="0" borderId="19" xfId="0" applyNumberFormat="1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left"/>
      <protection hidden="1"/>
    </xf>
    <xf numFmtId="166" fontId="0" fillId="0" borderId="20" xfId="0" applyNumberFormat="1" applyBorder="1" applyAlignment="1" applyProtection="1">
      <alignment horizontal="center"/>
      <protection hidden="1"/>
    </xf>
    <xf numFmtId="166" fontId="0" fillId="0" borderId="21" xfId="0" applyNumberForma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center"/>
      <protection hidden="1"/>
    </xf>
    <xf numFmtId="0" fontId="0" fillId="0" borderId="23" xfId="0" applyBorder="1" applyAlignment="1" applyProtection="1">
      <alignment horizontal="center"/>
      <protection hidden="1"/>
    </xf>
    <xf numFmtId="0" fontId="0" fillId="0" borderId="24" xfId="0" applyBorder="1" applyAlignment="1" applyProtection="1">
      <alignment horizontal="center"/>
      <protection hidden="1"/>
    </xf>
    <xf numFmtId="0" fontId="0" fillId="0" borderId="25" xfId="0" applyBorder="1" applyAlignment="1" applyProtection="1">
      <alignment horizont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26" xfId="0" applyBorder="1" applyAlignment="1" applyProtection="1">
      <alignment horizontal="center"/>
      <protection hidden="1"/>
    </xf>
    <xf numFmtId="0" fontId="0" fillId="0" borderId="27" xfId="0" applyBorder="1" applyAlignment="1" applyProtection="1">
      <alignment horizontal="center" vertical="center"/>
      <protection hidden="1"/>
    </xf>
    <xf numFmtId="0" fontId="0" fillId="0" borderId="24" xfId="0" applyBorder="1" applyAlignment="1" applyProtection="1">
      <alignment horizontal="center" vertical="center"/>
      <protection hidden="1"/>
    </xf>
    <xf numFmtId="0" fontId="0" fillId="0" borderId="28" xfId="0" applyBorder="1" applyAlignment="1" applyProtection="1">
      <alignment horizontal="center" vertical="center"/>
      <protection hidden="1"/>
    </xf>
    <xf numFmtId="0" fontId="0" fillId="0" borderId="26" xfId="0" applyBorder="1" applyAlignment="1" applyProtection="1">
      <alignment horizontal="center" vertical="center"/>
      <protection hidden="1"/>
    </xf>
    <xf numFmtId="0" fontId="0" fillId="0" borderId="29" xfId="0" applyBorder="1" applyAlignment="1" applyProtection="1">
      <alignment horizontal="center" vertical="center"/>
      <protection hidden="1"/>
    </xf>
    <xf numFmtId="0" fontId="0" fillId="0" borderId="30" xfId="0" applyBorder="1" applyAlignment="1" applyProtection="1">
      <alignment horizontal="center" vertical="center"/>
      <protection hidden="1"/>
    </xf>
    <xf numFmtId="0" fontId="0" fillId="0" borderId="31" xfId="0" applyBorder="1" applyAlignment="1" applyProtection="1">
      <alignment horizontal="center"/>
      <protection hidden="1"/>
    </xf>
    <xf numFmtId="2" fontId="0" fillId="0" borderId="23" xfId="0" applyNumberFormat="1" applyBorder="1" applyAlignment="1" applyProtection="1">
      <alignment horizontal="left"/>
      <protection hidden="1"/>
    </xf>
    <xf numFmtId="2" fontId="0" fillId="0" borderId="7" xfId="0" applyNumberFormat="1" applyBorder="1" applyAlignment="1" applyProtection="1">
      <alignment horizontal="left"/>
      <protection hidden="1"/>
    </xf>
    <xf numFmtId="0" fontId="0" fillId="0" borderId="32" xfId="0" applyBorder="1" applyAlignment="1" applyProtection="1">
      <alignment horizontal="justify" vertical="center"/>
      <protection hidden="1"/>
    </xf>
    <xf numFmtId="0" fontId="0" fillId="0" borderId="33" xfId="0" applyBorder="1" applyAlignment="1" applyProtection="1">
      <alignment horizontal="justify" vertical="center"/>
      <protection hidden="1"/>
    </xf>
    <xf numFmtId="0" fontId="0" fillId="0" borderId="34" xfId="0" applyBorder="1" applyAlignment="1" applyProtection="1">
      <alignment horizontal="justify" vertical="center"/>
      <protection hidden="1"/>
    </xf>
    <xf numFmtId="0" fontId="0" fillId="0" borderId="25" xfId="0" applyBorder="1" applyAlignment="1" applyProtection="1">
      <alignment horizontal="justify" vertical="center"/>
      <protection hidden="1"/>
    </xf>
    <xf numFmtId="0" fontId="0" fillId="0" borderId="7" xfId="0" applyBorder="1" applyAlignment="1" applyProtection="1">
      <alignment horizontal="justify" vertical="center"/>
      <protection hidden="1"/>
    </xf>
    <xf numFmtId="0" fontId="0" fillId="0" borderId="26" xfId="0" applyBorder="1" applyAlignment="1" applyProtection="1">
      <alignment horizontal="justify" vertical="center"/>
      <protection hidden="1"/>
    </xf>
    <xf numFmtId="2" fontId="0" fillId="3" borderId="16" xfId="0" applyNumberFormat="1" applyFill="1" applyBorder="1" applyAlignment="1" applyProtection="1">
      <alignment horizontal="center"/>
      <protection hidden="1"/>
    </xf>
    <xf numFmtId="2" fontId="0" fillId="3" borderId="34" xfId="0" applyNumberFormat="1" applyFill="1" applyBorder="1" applyAlignment="1" applyProtection="1">
      <alignment horizontal="center"/>
      <protection hidden="1"/>
    </xf>
    <xf numFmtId="2" fontId="0" fillId="3" borderId="28" xfId="0" applyNumberFormat="1" applyFill="1" applyBorder="1" applyAlignment="1" applyProtection="1">
      <alignment horizontal="center"/>
      <protection hidden="1"/>
    </xf>
    <xf numFmtId="2" fontId="0" fillId="3" borderId="26" xfId="0" applyNumberFormat="1" applyFill="1" applyBorder="1" applyAlignment="1" applyProtection="1">
      <alignment horizontal="center"/>
      <protection hidden="1"/>
    </xf>
    <xf numFmtId="2" fontId="0" fillId="0" borderId="16" xfId="0" applyNumberFormat="1" applyBorder="1" applyAlignment="1" applyProtection="1">
      <alignment horizontal="left"/>
      <protection hidden="1"/>
    </xf>
    <xf numFmtId="2" fontId="0" fillId="0" borderId="28" xfId="0" applyNumberFormat="1" applyBorder="1" applyAlignment="1" applyProtection="1">
      <alignment horizontal="left"/>
      <protection hidden="1"/>
    </xf>
    <xf numFmtId="2" fontId="0" fillId="0" borderId="33" xfId="0" applyNumberFormat="1" applyBorder="1" applyAlignment="1" applyProtection="1">
      <alignment horizontal="left"/>
      <protection hidden="1"/>
    </xf>
    <xf numFmtId="0" fontId="0" fillId="0" borderId="22" xfId="0" applyBorder="1" applyAlignment="1" applyProtection="1">
      <alignment horizontal="justify"/>
      <protection hidden="1"/>
    </xf>
    <xf numFmtId="0" fontId="0" fillId="0" borderId="23" xfId="0" applyBorder="1" applyAlignment="1" applyProtection="1">
      <alignment horizontal="justify"/>
      <protection hidden="1"/>
    </xf>
    <xf numFmtId="0" fontId="0" fillId="0" borderId="24" xfId="0" applyBorder="1" applyAlignment="1" applyProtection="1">
      <alignment horizontal="justify"/>
      <protection hidden="1"/>
    </xf>
    <xf numFmtId="0" fontId="0" fillId="0" borderId="25" xfId="0" applyBorder="1" applyAlignment="1" applyProtection="1">
      <alignment horizontal="justify"/>
      <protection hidden="1"/>
    </xf>
    <xf numFmtId="0" fontId="0" fillId="0" borderId="7" xfId="0" applyBorder="1" applyAlignment="1" applyProtection="1">
      <alignment horizontal="justify"/>
      <protection hidden="1"/>
    </xf>
    <xf numFmtId="0" fontId="0" fillId="0" borderId="26" xfId="0" applyBorder="1" applyAlignment="1" applyProtection="1">
      <alignment horizontal="justify"/>
      <protection hidden="1"/>
    </xf>
    <xf numFmtId="2" fontId="0" fillId="3" borderId="27" xfId="0" applyNumberFormat="1" applyFill="1" applyBorder="1" applyAlignment="1" applyProtection="1">
      <alignment horizontal="center"/>
      <protection hidden="1"/>
    </xf>
    <xf numFmtId="2" fontId="0" fillId="3" borderId="24" xfId="0" applyNumberFormat="1" applyFill="1" applyBorder="1" applyAlignment="1" applyProtection="1">
      <alignment horizontal="center"/>
      <protection hidden="1"/>
    </xf>
    <xf numFmtId="2" fontId="0" fillId="0" borderId="27" xfId="0" applyNumberFormat="1" applyBorder="1" applyAlignment="1" applyProtection="1">
      <alignment horizontal="left"/>
      <protection hidden="1"/>
    </xf>
    <xf numFmtId="166" fontId="0" fillId="0" borderId="35" xfId="0" applyNumberFormat="1" applyBorder="1" applyAlignment="1" applyProtection="1">
      <alignment horizontal="center"/>
      <protection hidden="1"/>
    </xf>
    <xf numFmtId="166" fontId="0" fillId="0" borderId="36" xfId="0" applyNumberFormat="1" applyBorder="1" applyAlignment="1" applyProtection="1">
      <alignment horizontal="center"/>
      <protection hidden="1"/>
    </xf>
    <xf numFmtId="0" fontId="0" fillId="0" borderId="22" xfId="0" applyBorder="1" applyAlignment="1" applyProtection="1">
      <alignment horizontal="left" vertical="top"/>
      <protection hidden="1"/>
    </xf>
    <xf numFmtId="0" fontId="0" fillId="0" borderId="24" xfId="0" applyBorder="1" applyAlignment="1" applyProtection="1">
      <alignment horizontal="left" vertical="top"/>
      <protection hidden="1"/>
    </xf>
    <xf numFmtId="0" fontId="0" fillId="0" borderId="25" xfId="0" applyBorder="1" applyAlignment="1" applyProtection="1">
      <alignment horizontal="left" vertical="top"/>
      <protection hidden="1"/>
    </xf>
    <xf numFmtId="0" fontId="0" fillId="0" borderId="26" xfId="0" applyBorder="1" applyAlignment="1" applyProtection="1">
      <alignment horizontal="left" vertical="top"/>
      <protection hidden="1"/>
    </xf>
    <xf numFmtId="0" fontId="0" fillId="0" borderId="27" xfId="0" applyBorder="1" applyAlignment="1" applyProtection="1">
      <alignment horizontal="center" vertical="justify"/>
      <protection hidden="1"/>
    </xf>
    <xf numFmtId="0" fontId="0" fillId="0" borderId="24" xfId="0" applyBorder="1" applyAlignment="1" applyProtection="1">
      <alignment horizontal="center" vertical="justify"/>
      <protection hidden="1"/>
    </xf>
    <xf numFmtId="0" fontId="0" fillId="0" borderId="28" xfId="0" applyBorder="1" applyAlignment="1" applyProtection="1">
      <alignment horizontal="center" vertical="justify"/>
      <protection hidden="1"/>
    </xf>
    <xf numFmtId="0" fontId="0" fillId="0" borderId="26" xfId="0" applyBorder="1" applyAlignment="1" applyProtection="1">
      <alignment horizontal="center" vertical="justify"/>
      <protection hidden="1"/>
    </xf>
    <xf numFmtId="166" fontId="0" fillId="0" borderId="1" xfId="0" applyNumberFormat="1" applyBorder="1" applyAlignment="1" applyProtection="1">
      <alignment horizontal="center" vertical="justify"/>
      <protection hidden="1"/>
    </xf>
    <xf numFmtId="166" fontId="0" fillId="0" borderId="15" xfId="0" applyNumberFormat="1" applyBorder="1" applyAlignment="1" applyProtection="1">
      <alignment horizontal="center" vertical="justify"/>
      <protection hidden="1"/>
    </xf>
    <xf numFmtId="0" fontId="0" fillId="0" borderId="14" xfId="0" applyBorder="1" applyAlignment="1" applyProtection="1">
      <alignment horizontal="left" vertical="top"/>
      <protection hidden="1"/>
    </xf>
    <xf numFmtId="0" fontId="0" fillId="0" borderId="15" xfId="0" applyBorder="1" applyAlignment="1" applyProtection="1">
      <alignment horizontal="left" vertical="top"/>
      <protection hidden="1"/>
    </xf>
    <xf numFmtId="166" fontId="0" fillId="3" borderId="1" xfId="0" applyNumberFormat="1" applyFill="1" applyBorder="1" applyAlignment="1" applyProtection="1">
      <alignment horizontal="center" vertical="justify"/>
      <protection hidden="1"/>
    </xf>
    <xf numFmtId="166" fontId="0" fillId="3" borderId="15" xfId="0" applyNumberFormat="1" applyFill="1" applyBorder="1" applyAlignment="1" applyProtection="1">
      <alignment horizontal="center" vertical="justify"/>
      <protection hidden="1"/>
    </xf>
    <xf numFmtId="0" fontId="0" fillId="3" borderId="1" xfId="0" applyFill="1" applyBorder="1" applyAlignment="1" applyProtection="1">
      <alignment horizontal="center" vertical="justify"/>
      <protection hidden="1"/>
    </xf>
    <xf numFmtId="0" fontId="0" fillId="3" borderId="2" xfId="0" applyFill="1" applyBorder="1" applyAlignment="1" applyProtection="1">
      <alignment horizontal="center" vertical="justify"/>
      <protection hidden="1"/>
    </xf>
    <xf numFmtId="166" fontId="0" fillId="0" borderId="37" xfId="0" applyNumberFormat="1" applyBorder="1" applyAlignment="1" applyProtection="1">
      <alignment horizontal="center"/>
      <protection hidden="1"/>
    </xf>
    <xf numFmtId="166" fontId="0" fillId="0" borderId="38" xfId="0" applyNumberFormat="1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left" vertical="justify"/>
      <protection hidden="1"/>
    </xf>
    <xf numFmtId="0" fontId="0" fillId="3" borderId="2" xfId="0" applyFill="1" applyBorder="1" applyAlignment="1" applyProtection="1">
      <alignment horizontal="left" vertical="justify"/>
      <protection hidden="1"/>
    </xf>
    <xf numFmtId="0" fontId="0" fillId="0" borderId="37" xfId="0" applyBorder="1" applyAlignment="1" applyProtection="1">
      <alignment horizontal="center"/>
      <protection hidden="1"/>
    </xf>
    <xf numFmtId="0" fontId="0" fillId="0" borderId="39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0" fillId="0" borderId="5" xfId="0" applyBorder="1" applyAlignment="1" applyProtection="1">
      <alignment horizontal="center"/>
      <protection hidden="1"/>
    </xf>
    <xf numFmtId="0" fontId="0" fillId="0" borderId="4" xfId="0" applyBorder="1" applyAlignment="1" applyProtection="1">
      <alignment horizontal="center"/>
      <protection hidden="1"/>
    </xf>
    <xf numFmtId="0" fontId="0" fillId="3" borderId="1" xfId="0" applyFill="1" applyBorder="1" applyAlignment="1" applyProtection="1">
      <alignment horizontal="center"/>
      <protection hidden="1"/>
    </xf>
    <xf numFmtId="0" fontId="0" fillId="3" borderId="2" xfId="0" applyFill="1" applyBorder="1" applyAlignment="1" applyProtection="1">
      <alignment horizontal="center"/>
      <protection hidden="1"/>
    </xf>
    <xf numFmtId="2" fontId="0" fillId="3" borderId="1" xfId="0" applyNumberFormat="1" applyFill="1" applyBorder="1" applyAlignment="1" applyProtection="1">
      <alignment horizontal="center"/>
      <protection hidden="1"/>
    </xf>
    <xf numFmtId="2" fontId="0" fillId="3" borderId="15" xfId="0" applyNumberFormat="1" applyFill="1" applyBorder="1" applyAlignment="1" applyProtection="1">
      <alignment horizontal="center"/>
      <protection hidden="1"/>
    </xf>
    <xf numFmtId="166" fontId="0" fillId="0" borderId="1" xfId="0" applyNumberFormat="1" applyBorder="1" applyAlignment="1" applyProtection="1">
      <alignment horizontal="center"/>
      <protection hidden="1"/>
    </xf>
    <xf numFmtId="166" fontId="0" fillId="0" borderId="15" xfId="0" applyNumberFormat="1" applyBorder="1" applyAlignment="1" applyProtection="1">
      <alignment horizontal="center"/>
      <protection hidden="1"/>
    </xf>
    <xf numFmtId="17" fontId="0" fillId="3" borderId="1" xfId="0" applyNumberFormat="1" applyFill="1" applyBorder="1" applyAlignment="1" applyProtection="1">
      <alignment horizontal="center"/>
      <protection hidden="1"/>
    </xf>
    <xf numFmtId="2" fontId="0" fillId="0" borderId="1" xfId="0" applyNumberFormat="1" applyBorder="1" applyAlignment="1" applyProtection="1">
      <alignment horizontal="center"/>
      <protection hidden="1"/>
    </xf>
    <xf numFmtId="2" fontId="0" fillId="0" borderId="15" xfId="0" applyNumberFormat="1" applyBorder="1" applyAlignment="1" applyProtection="1">
      <alignment horizontal="center"/>
      <protection hidden="1"/>
    </xf>
    <xf numFmtId="166" fontId="0" fillId="0" borderId="37" xfId="0" applyNumberFormat="1" applyBorder="1" applyAlignment="1" applyProtection="1">
      <alignment horizontal="left"/>
      <protection hidden="1"/>
    </xf>
    <xf numFmtId="166" fontId="0" fillId="0" borderId="38" xfId="0" applyNumberFormat="1" applyBorder="1" applyAlignment="1" applyProtection="1">
      <alignment horizontal="left"/>
      <protection hidden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75"/>
          <c:y val="0.06475"/>
          <c:w val="0.93575"/>
          <c:h val="0.8705"/>
        </c:manualLayout>
      </c:layout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Report!$C$15:$C$26</c:f>
              <c:numCache/>
            </c:numRef>
          </c:xVal>
          <c:yVal>
            <c:numRef>
              <c:f>Report!#REF!</c:f>
              <c:numCache>
                <c:ptCount val="1"/>
                <c:pt idx="0">
                  <c:v>1</c:v>
                </c:pt>
              </c:numCache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Report!$C$13:$C$26</c:f>
              <c:numCache/>
            </c:numRef>
          </c:xVal>
          <c:yVal>
            <c:numRef>
              <c:f>Report!$F$13:$F$26</c:f>
              <c:numCache/>
            </c:numRef>
          </c:yVal>
          <c:smooth val="1"/>
        </c:ser>
        <c:axId val="36943084"/>
        <c:axId val="64052301"/>
      </c:scatterChart>
      <c:valAx>
        <c:axId val="36943084"/>
        <c:scaling>
          <c:logBase val="10"/>
          <c:orientation val="maxMin"/>
          <c:max val="1000"/>
          <c:min val="0.001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Particle Size (mm)</a:t>
                </a:r>
              </a:p>
            </c:rich>
          </c:tx>
          <c:layout>
            <c:manualLayout>
              <c:xMode val="factor"/>
              <c:yMode val="factor"/>
              <c:x val="-0.0032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/>
        <c:delete val="0"/>
        <c:numFmt formatCode="0.000" sourceLinked="0"/>
        <c:majorTickMark val="in"/>
        <c:minorTickMark val="in"/>
        <c:tickLblPos val="none"/>
        <c:txPr>
          <a:bodyPr vert="horz" rot="-5400000"/>
          <a:lstStyle/>
          <a:p>
            <a:pPr>
              <a:defRPr lang="en-US" cap="none" sz="8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64052301"/>
        <c:crosses val="autoZero"/>
        <c:crossBetween val="midCat"/>
        <c:dispUnits/>
        <c:minorUnit val="10"/>
      </c:valAx>
      <c:valAx>
        <c:axId val="64052301"/>
        <c:scaling>
          <c:orientation val="minMax"/>
          <c:max val="100"/>
        </c:scaling>
        <c:axPos val="r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Times New Roman"/>
                    <a:ea typeface="Times New Roman"/>
                    <a:cs typeface="Times New Roman"/>
                  </a:rPr>
                  <a:t>Percent by Weight Finer</a:t>
                </a:r>
              </a:p>
            </c:rich>
          </c:tx>
          <c:layout>
            <c:manualLayout>
              <c:xMode val="factor"/>
              <c:yMode val="factor"/>
              <c:x val="0.25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inorGridlines>
          <c:spPr>
            <a:ln w="3175">
              <a:solidFill>
                <a:srgbClr val="000000"/>
              </a:solidFill>
            </a:ln>
          </c:spPr>
        </c:minorGridlines>
        <c:delete val="0"/>
        <c:numFmt formatCode="General" sourceLinked="0"/>
        <c:majorTickMark val="in"/>
        <c:minorTickMark val="in"/>
        <c:tickLblPos val="high"/>
        <c:txPr>
          <a:bodyPr vert="horz" rot="0"/>
          <a:lstStyle/>
          <a:p>
            <a:pPr>
              <a:defRPr lang="en-US" cap="none" sz="1000" b="0" i="0" u="none" baseline="0">
                <a:latin typeface="Times New Roman"/>
                <a:ea typeface="Times New Roman"/>
                <a:cs typeface="Times New Roman"/>
              </a:defRPr>
            </a:pPr>
          </a:p>
        </c:txPr>
        <c:crossAx val="36943084"/>
        <c:crossesAt val="1000"/>
        <c:crossBetween val="midCat"/>
        <c:dispUnits/>
        <c:majorUnit val="10"/>
        <c:minorUnit val="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Times New Roman"/>
          <a:ea typeface="Times New Roman"/>
          <a:cs typeface="Times New Roman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0.6465</cdr:x>
      <cdr:y>0.9075</cdr:y>
    </cdr:from>
    <cdr:to>
      <cdr:x>0.694</cdr:x>
      <cdr:y>0.94425</cdr:y>
    </cdr:to>
    <cdr:sp>
      <cdr:nvSpPr>
        <cdr:cNvPr id="1" name="Text 1"/>
        <cdr:cNvSpPr txBox="1">
          <a:spLocks noChangeArrowheads="1"/>
        </cdr:cNvSpPr>
      </cdr:nvSpPr>
      <cdr:spPr>
        <a:xfrm>
          <a:off x="3762375" y="3752850"/>
          <a:ext cx="27622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0.1</a:t>
          </a:r>
        </a:p>
      </cdr:txBody>
    </cdr:sp>
  </cdr:relSizeAnchor>
  <cdr:relSizeAnchor xmlns:cdr="http://schemas.openxmlformats.org/drawingml/2006/chartDrawing">
    <cdr:from>
      <cdr:x>0</cdr:x>
      <cdr:y>0</cdr:y>
    </cdr:from>
    <cdr:to>
      <cdr:x>0.09975</cdr:x>
      <cdr:y>0.11725</cdr:y>
    </cdr:to>
    <cdr:sp>
      <cdr:nvSpPr>
        <cdr:cNvPr id="2" name="Text 2"/>
        <cdr:cNvSpPr txBox="1">
          <a:spLocks noChangeArrowheads="1"/>
        </cdr:cNvSpPr>
      </cdr:nvSpPr>
      <cdr:spPr>
        <a:xfrm>
          <a:off x="0" y="0"/>
          <a:ext cx="5810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0.4925</cdr:x>
      <cdr:y>0.9075</cdr:y>
    </cdr:from>
    <cdr:to>
      <cdr:x>0.54325</cdr:x>
      <cdr:y>0.94425</cdr:y>
    </cdr:to>
    <cdr:sp>
      <cdr:nvSpPr>
        <cdr:cNvPr id="3" name="Text 3"/>
        <cdr:cNvSpPr txBox="1">
          <a:spLocks noChangeArrowheads="1"/>
        </cdr:cNvSpPr>
      </cdr:nvSpPr>
      <cdr:spPr>
        <a:xfrm>
          <a:off x="2857500" y="3752850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1.0</a:t>
          </a:r>
        </a:p>
      </cdr:txBody>
    </cdr:sp>
  </cdr:relSizeAnchor>
  <cdr:relSizeAnchor xmlns:cdr="http://schemas.openxmlformats.org/drawingml/2006/chartDrawing">
    <cdr:from>
      <cdr:x>0.344</cdr:x>
      <cdr:y>0.9075</cdr:y>
    </cdr:from>
    <cdr:to>
      <cdr:x>0.39475</cdr:x>
      <cdr:y>0.94425</cdr:y>
    </cdr:to>
    <cdr:sp>
      <cdr:nvSpPr>
        <cdr:cNvPr id="4" name="Text 4"/>
        <cdr:cNvSpPr txBox="1">
          <a:spLocks noChangeArrowheads="1"/>
        </cdr:cNvSpPr>
      </cdr:nvSpPr>
      <cdr:spPr>
        <a:xfrm>
          <a:off x="2000250" y="3752850"/>
          <a:ext cx="295275" cy="1524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10.0</a:t>
          </a:r>
        </a:p>
      </cdr:txBody>
    </cdr:sp>
  </cdr:relSizeAnchor>
  <cdr:relSizeAnchor xmlns:cdr="http://schemas.openxmlformats.org/drawingml/2006/chartDrawing">
    <cdr:from>
      <cdr:x>0.18725</cdr:x>
      <cdr:y>0.90825</cdr:y>
    </cdr:from>
    <cdr:to>
      <cdr:x>0.24625</cdr:x>
      <cdr:y>0.9565</cdr:y>
    </cdr:to>
    <cdr:sp>
      <cdr:nvSpPr>
        <cdr:cNvPr id="5" name="Text 5"/>
        <cdr:cNvSpPr txBox="1">
          <a:spLocks noChangeArrowheads="1"/>
        </cdr:cNvSpPr>
      </cdr:nvSpPr>
      <cdr:spPr>
        <a:xfrm>
          <a:off x="1085850" y="3762375"/>
          <a:ext cx="3429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100.0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27</xdr:row>
      <xdr:rowOff>57150</xdr:rowOff>
    </xdr:from>
    <xdr:to>
      <xdr:col>10</xdr:col>
      <xdr:colOff>466725</xdr:colOff>
      <xdr:row>52</xdr:row>
      <xdr:rowOff>152400</xdr:rowOff>
    </xdr:to>
    <xdr:graphicFrame>
      <xdr:nvGraphicFramePr>
        <xdr:cNvPr id="1" name="Chart 1"/>
        <xdr:cNvGraphicFramePr/>
      </xdr:nvGraphicFramePr>
      <xdr:xfrm>
        <a:off x="95250" y="4486275"/>
        <a:ext cx="5819775" cy="4143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9</xdr:col>
      <xdr:colOff>466725</xdr:colOff>
      <xdr:row>50</xdr:row>
      <xdr:rowOff>38100</xdr:rowOff>
    </xdr:from>
    <xdr:ext cx="333375" cy="171450"/>
    <xdr:sp>
      <xdr:nvSpPr>
        <xdr:cNvPr id="2" name="Text 5"/>
        <xdr:cNvSpPr txBox="1">
          <a:spLocks noChangeArrowheads="1"/>
        </xdr:cNvSpPr>
      </xdr:nvSpPr>
      <xdr:spPr>
        <a:xfrm>
          <a:off x="5381625" y="8191500"/>
          <a:ext cx="3333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0.001</a:t>
          </a:r>
        </a:p>
      </xdr:txBody>
    </xdr:sp>
    <xdr:clientData/>
  </xdr:oneCellAnchor>
  <xdr:oneCellAnchor>
    <xdr:from>
      <xdr:col>7</xdr:col>
      <xdr:colOff>371475</xdr:colOff>
      <xdr:row>50</xdr:row>
      <xdr:rowOff>0</xdr:rowOff>
    </xdr:from>
    <xdr:ext cx="95250" cy="200025"/>
    <xdr:sp>
      <xdr:nvSpPr>
        <xdr:cNvPr id="3" name="Text 6"/>
        <xdr:cNvSpPr txBox="1">
          <a:spLocks noChangeArrowheads="1"/>
        </xdr:cNvSpPr>
      </xdr:nvSpPr>
      <xdr:spPr>
        <a:xfrm>
          <a:off x="4105275" y="8153400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7</xdr:col>
      <xdr:colOff>371475</xdr:colOff>
      <xdr:row>49</xdr:row>
      <xdr:rowOff>142875</xdr:rowOff>
    </xdr:from>
    <xdr:ext cx="95250" cy="190500"/>
    <xdr:sp>
      <xdr:nvSpPr>
        <xdr:cNvPr id="4" name="Text 7"/>
        <xdr:cNvSpPr txBox="1">
          <a:spLocks noChangeArrowheads="1"/>
        </xdr:cNvSpPr>
      </xdr:nvSpPr>
      <xdr:spPr>
        <a:xfrm>
          <a:off x="4105275" y="8134350"/>
          <a:ext cx="95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8</xdr:col>
      <xdr:colOff>228600</xdr:colOff>
      <xdr:row>50</xdr:row>
      <xdr:rowOff>38100</xdr:rowOff>
    </xdr:from>
    <xdr:ext cx="276225" cy="200025"/>
    <xdr:sp>
      <xdr:nvSpPr>
        <xdr:cNvPr id="5" name="Text 8"/>
        <xdr:cNvSpPr txBox="1">
          <a:spLocks noChangeArrowheads="1"/>
        </xdr:cNvSpPr>
      </xdr:nvSpPr>
      <xdr:spPr>
        <a:xfrm>
          <a:off x="4495800" y="8191500"/>
          <a:ext cx="2762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0.01</a:t>
          </a:r>
        </a:p>
      </xdr:txBody>
    </xdr:sp>
    <xdr:clientData/>
  </xdr:oneCellAnchor>
  <xdr:twoCellAnchor>
    <xdr:from>
      <xdr:col>2</xdr:col>
      <xdr:colOff>333375</xdr:colOff>
      <xdr:row>28</xdr:row>
      <xdr:rowOff>104775</xdr:rowOff>
    </xdr:from>
    <xdr:to>
      <xdr:col>2</xdr:col>
      <xdr:colOff>333375</xdr:colOff>
      <xdr:row>50</xdr:row>
      <xdr:rowOff>76200</xdr:rowOff>
    </xdr:to>
    <xdr:sp>
      <xdr:nvSpPr>
        <xdr:cNvPr id="6" name="Line 6"/>
        <xdr:cNvSpPr>
          <a:spLocks/>
        </xdr:cNvSpPr>
      </xdr:nvSpPr>
      <xdr:spPr>
        <a:xfrm flipV="1">
          <a:off x="1400175" y="4695825"/>
          <a:ext cx="0" cy="353377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447675</xdr:colOff>
      <xdr:row>28</xdr:row>
      <xdr:rowOff>142875</xdr:rowOff>
    </xdr:from>
    <xdr:to>
      <xdr:col>3</xdr:col>
      <xdr:colOff>66675</xdr:colOff>
      <xdr:row>30</xdr:row>
      <xdr:rowOff>0</xdr:rowOff>
    </xdr:to>
    <xdr:sp>
      <xdr:nvSpPr>
        <xdr:cNvPr id="7" name="Text 11"/>
        <xdr:cNvSpPr txBox="1">
          <a:spLocks noChangeArrowheads="1"/>
        </xdr:cNvSpPr>
      </xdr:nvSpPr>
      <xdr:spPr>
        <a:xfrm>
          <a:off x="1514475" y="4733925"/>
          <a:ext cx="15240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</xdr:col>
      <xdr:colOff>323850</xdr:colOff>
      <xdr:row>28</xdr:row>
      <xdr:rowOff>142875</xdr:rowOff>
    </xdr:from>
    <xdr:to>
      <xdr:col>2</xdr:col>
      <xdr:colOff>447675</xdr:colOff>
      <xdr:row>29</xdr:row>
      <xdr:rowOff>152400</xdr:rowOff>
    </xdr:to>
    <xdr:sp>
      <xdr:nvSpPr>
        <xdr:cNvPr id="8" name="Text 12"/>
        <xdr:cNvSpPr txBox="1">
          <a:spLocks noChangeArrowheads="1"/>
        </xdr:cNvSpPr>
      </xdr:nvSpPr>
      <xdr:spPr>
        <a:xfrm>
          <a:off x="1390650" y="4733925"/>
          <a:ext cx="12382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3</xdr:col>
      <xdr:colOff>123825</xdr:colOff>
      <xdr:row>28</xdr:row>
      <xdr:rowOff>142875</xdr:rowOff>
    </xdr:from>
    <xdr:to>
      <xdr:col>3</xdr:col>
      <xdr:colOff>247650</xdr:colOff>
      <xdr:row>29</xdr:row>
      <xdr:rowOff>104775</xdr:rowOff>
    </xdr:to>
    <xdr:sp>
      <xdr:nvSpPr>
        <xdr:cNvPr id="9" name="Text 13"/>
        <xdr:cNvSpPr txBox="1">
          <a:spLocks noChangeArrowheads="1"/>
        </xdr:cNvSpPr>
      </xdr:nvSpPr>
      <xdr:spPr>
        <a:xfrm>
          <a:off x="1724025" y="4733925"/>
          <a:ext cx="123825" cy="1238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3</xdr:col>
      <xdr:colOff>323850</xdr:colOff>
      <xdr:row>29</xdr:row>
      <xdr:rowOff>142875</xdr:rowOff>
    </xdr:from>
    <xdr:to>
      <xdr:col>3</xdr:col>
      <xdr:colOff>323850</xdr:colOff>
      <xdr:row>50</xdr:row>
      <xdr:rowOff>66675</xdr:rowOff>
    </xdr:to>
    <xdr:sp>
      <xdr:nvSpPr>
        <xdr:cNvPr id="10" name="Line 10"/>
        <xdr:cNvSpPr>
          <a:spLocks/>
        </xdr:cNvSpPr>
      </xdr:nvSpPr>
      <xdr:spPr>
        <a:xfrm flipV="1">
          <a:off x="1924050" y="4895850"/>
          <a:ext cx="0" cy="3324225"/>
        </a:xfrm>
        <a:prstGeom prst="line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400050</xdr:colOff>
      <xdr:row>29</xdr:row>
      <xdr:rowOff>152400</xdr:rowOff>
    </xdr:from>
    <xdr:to>
      <xdr:col>5</xdr:col>
      <xdr:colOff>400050</xdr:colOff>
      <xdr:row>50</xdr:row>
      <xdr:rowOff>57150</xdr:rowOff>
    </xdr:to>
    <xdr:sp>
      <xdr:nvSpPr>
        <xdr:cNvPr id="11" name="Line 11"/>
        <xdr:cNvSpPr>
          <a:spLocks/>
        </xdr:cNvSpPr>
      </xdr:nvSpPr>
      <xdr:spPr>
        <a:xfrm>
          <a:off x="3067050" y="4905375"/>
          <a:ext cx="0" cy="3305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114300</xdr:colOff>
      <xdr:row>30</xdr:row>
      <xdr:rowOff>0</xdr:rowOff>
    </xdr:from>
    <xdr:to>
      <xdr:col>6</xdr:col>
      <xdr:colOff>114300</xdr:colOff>
      <xdr:row>50</xdr:row>
      <xdr:rowOff>47625</xdr:rowOff>
    </xdr:to>
    <xdr:sp>
      <xdr:nvSpPr>
        <xdr:cNvPr id="12" name="Line 12"/>
        <xdr:cNvSpPr>
          <a:spLocks/>
        </xdr:cNvSpPr>
      </xdr:nvSpPr>
      <xdr:spPr>
        <a:xfrm flipV="1">
          <a:off x="3314700" y="4914900"/>
          <a:ext cx="0" cy="32861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304800</xdr:colOff>
      <xdr:row>29</xdr:row>
      <xdr:rowOff>142875</xdr:rowOff>
    </xdr:from>
    <xdr:to>
      <xdr:col>6</xdr:col>
      <xdr:colOff>314325</xdr:colOff>
      <xdr:row>50</xdr:row>
      <xdr:rowOff>38100</xdr:rowOff>
    </xdr:to>
    <xdr:sp>
      <xdr:nvSpPr>
        <xdr:cNvPr id="13" name="Line 13"/>
        <xdr:cNvSpPr>
          <a:spLocks/>
        </xdr:cNvSpPr>
      </xdr:nvSpPr>
      <xdr:spPr>
        <a:xfrm flipV="1">
          <a:off x="3505200" y="4895850"/>
          <a:ext cx="9525" cy="3295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7</xdr:col>
      <xdr:colOff>200025</xdr:colOff>
      <xdr:row>29</xdr:row>
      <xdr:rowOff>133350</xdr:rowOff>
    </xdr:from>
    <xdr:to>
      <xdr:col>7</xdr:col>
      <xdr:colOff>200025</xdr:colOff>
      <xdr:row>50</xdr:row>
      <xdr:rowOff>57150</xdr:rowOff>
    </xdr:to>
    <xdr:sp>
      <xdr:nvSpPr>
        <xdr:cNvPr id="14" name="Line 14"/>
        <xdr:cNvSpPr>
          <a:spLocks/>
        </xdr:cNvSpPr>
      </xdr:nvSpPr>
      <xdr:spPr>
        <a:xfrm flipH="1" flipV="1">
          <a:off x="3933825" y="4886325"/>
          <a:ext cx="0" cy="332422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5</xdr:col>
      <xdr:colOff>85725</xdr:colOff>
      <xdr:row>29</xdr:row>
      <xdr:rowOff>152400</xdr:rowOff>
    </xdr:from>
    <xdr:to>
      <xdr:col>5</xdr:col>
      <xdr:colOff>85725</xdr:colOff>
      <xdr:row>50</xdr:row>
      <xdr:rowOff>47625</xdr:rowOff>
    </xdr:to>
    <xdr:sp>
      <xdr:nvSpPr>
        <xdr:cNvPr id="15" name="Line 15"/>
        <xdr:cNvSpPr>
          <a:spLocks/>
        </xdr:cNvSpPr>
      </xdr:nvSpPr>
      <xdr:spPr>
        <a:xfrm>
          <a:off x="2752725" y="4905375"/>
          <a:ext cx="0" cy="3295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6</xdr:col>
      <xdr:colOff>466725</xdr:colOff>
      <xdr:row>29</xdr:row>
      <xdr:rowOff>152400</xdr:rowOff>
    </xdr:from>
    <xdr:to>
      <xdr:col>6</xdr:col>
      <xdr:colOff>466725</xdr:colOff>
      <xdr:row>50</xdr:row>
      <xdr:rowOff>47625</xdr:rowOff>
    </xdr:to>
    <xdr:sp>
      <xdr:nvSpPr>
        <xdr:cNvPr id="16" name="Line 16"/>
        <xdr:cNvSpPr>
          <a:spLocks/>
        </xdr:cNvSpPr>
      </xdr:nvSpPr>
      <xdr:spPr>
        <a:xfrm flipV="1">
          <a:off x="3667125" y="4905375"/>
          <a:ext cx="0" cy="3295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247650</xdr:colOff>
      <xdr:row>28</xdr:row>
      <xdr:rowOff>95250</xdr:rowOff>
    </xdr:from>
    <xdr:to>
      <xdr:col>3</xdr:col>
      <xdr:colOff>419100</xdr:colOff>
      <xdr:row>29</xdr:row>
      <xdr:rowOff>152400</xdr:rowOff>
    </xdr:to>
    <xdr:sp>
      <xdr:nvSpPr>
        <xdr:cNvPr id="17" name="Text 29"/>
        <xdr:cNvSpPr txBox="1">
          <a:spLocks noChangeArrowheads="1"/>
        </xdr:cNvSpPr>
      </xdr:nvSpPr>
      <xdr:spPr>
        <a:xfrm>
          <a:off x="1847850" y="46863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3/4</a:t>
          </a:r>
        </a:p>
      </xdr:txBody>
    </xdr:sp>
    <xdr:clientData/>
  </xdr:twoCellAnchor>
  <xdr:twoCellAnchor>
    <xdr:from>
      <xdr:col>3</xdr:col>
      <xdr:colOff>381000</xdr:colOff>
      <xdr:row>28</xdr:row>
      <xdr:rowOff>104775</xdr:rowOff>
    </xdr:from>
    <xdr:to>
      <xdr:col>3</xdr:col>
      <xdr:colOff>514350</xdr:colOff>
      <xdr:row>30</xdr:row>
      <xdr:rowOff>28575</xdr:rowOff>
    </xdr:to>
    <xdr:sp>
      <xdr:nvSpPr>
        <xdr:cNvPr id="18" name="Text 30"/>
        <xdr:cNvSpPr txBox="1">
          <a:spLocks noChangeArrowheads="1"/>
        </xdr:cNvSpPr>
      </xdr:nvSpPr>
      <xdr:spPr>
        <a:xfrm>
          <a:off x="1981200" y="4695825"/>
          <a:ext cx="1333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1/2</a:t>
          </a:r>
        </a:p>
      </xdr:txBody>
    </xdr:sp>
    <xdr:clientData/>
  </xdr:twoCellAnchor>
  <xdr:twoCellAnchor>
    <xdr:from>
      <xdr:col>2</xdr:col>
      <xdr:colOff>190500</xdr:colOff>
      <xdr:row>24</xdr:row>
      <xdr:rowOff>133350</xdr:rowOff>
    </xdr:from>
    <xdr:to>
      <xdr:col>2</xdr:col>
      <xdr:colOff>266700</xdr:colOff>
      <xdr:row>27</xdr:row>
      <xdr:rowOff>9525</xdr:rowOff>
    </xdr:to>
    <xdr:sp>
      <xdr:nvSpPr>
        <xdr:cNvPr id="19" name="Text 32"/>
        <xdr:cNvSpPr txBox="1">
          <a:spLocks noChangeArrowheads="1"/>
        </xdr:cNvSpPr>
      </xdr:nvSpPr>
      <xdr:spPr>
        <a:xfrm>
          <a:off x="1257300" y="4095750"/>
          <a:ext cx="76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314325</xdr:colOff>
      <xdr:row>29</xdr:row>
      <xdr:rowOff>152400</xdr:rowOff>
    </xdr:from>
    <xdr:to>
      <xdr:col>4</xdr:col>
      <xdr:colOff>314325</xdr:colOff>
      <xdr:row>50</xdr:row>
      <xdr:rowOff>47625</xdr:rowOff>
    </xdr:to>
    <xdr:sp>
      <xdr:nvSpPr>
        <xdr:cNvPr id="20" name="Line 20"/>
        <xdr:cNvSpPr>
          <a:spLocks/>
        </xdr:cNvSpPr>
      </xdr:nvSpPr>
      <xdr:spPr>
        <a:xfrm flipH="1" flipV="1">
          <a:off x="2447925" y="4905375"/>
          <a:ext cx="0" cy="3295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190500</xdr:colOff>
      <xdr:row>29</xdr:row>
      <xdr:rowOff>142875</xdr:rowOff>
    </xdr:from>
    <xdr:to>
      <xdr:col>4</xdr:col>
      <xdr:colOff>200025</xdr:colOff>
      <xdr:row>50</xdr:row>
      <xdr:rowOff>57150</xdr:rowOff>
    </xdr:to>
    <xdr:sp>
      <xdr:nvSpPr>
        <xdr:cNvPr id="21" name="Line 21"/>
        <xdr:cNvSpPr>
          <a:spLocks/>
        </xdr:cNvSpPr>
      </xdr:nvSpPr>
      <xdr:spPr>
        <a:xfrm flipH="1">
          <a:off x="2324100" y="4895850"/>
          <a:ext cx="9525" cy="3314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4</xdr:col>
      <xdr:colOff>57150</xdr:colOff>
      <xdr:row>29</xdr:row>
      <xdr:rowOff>142875</xdr:rowOff>
    </xdr:from>
    <xdr:to>
      <xdr:col>4</xdr:col>
      <xdr:colOff>57150</xdr:colOff>
      <xdr:row>50</xdr:row>
      <xdr:rowOff>57150</xdr:rowOff>
    </xdr:to>
    <xdr:sp>
      <xdr:nvSpPr>
        <xdr:cNvPr id="22" name="Line 22"/>
        <xdr:cNvSpPr>
          <a:spLocks/>
        </xdr:cNvSpPr>
      </xdr:nvSpPr>
      <xdr:spPr>
        <a:xfrm flipH="1" flipV="1">
          <a:off x="2190750" y="4895850"/>
          <a:ext cx="0" cy="33147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466725</xdr:colOff>
      <xdr:row>29</xdr:row>
      <xdr:rowOff>142875</xdr:rowOff>
    </xdr:from>
    <xdr:to>
      <xdr:col>3</xdr:col>
      <xdr:colOff>466725</xdr:colOff>
      <xdr:row>50</xdr:row>
      <xdr:rowOff>47625</xdr:rowOff>
    </xdr:to>
    <xdr:sp>
      <xdr:nvSpPr>
        <xdr:cNvPr id="23" name="Line 23"/>
        <xdr:cNvSpPr>
          <a:spLocks/>
        </xdr:cNvSpPr>
      </xdr:nvSpPr>
      <xdr:spPr>
        <a:xfrm>
          <a:off x="2066925" y="4895850"/>
          <a:ext cx="0" cy="3305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333375</xdr:colOff>
      <xdr:row>30</xdr:row>
      <xdr:rowOff>0</xdr:rowOff>
    </xdr:from>
    <xdr:to>
      <xdr:col>3</xdr:col>
      <xdr:colOff>333375</xdr:colOff>
      <xdr:row>50</xdr:row>
      <xdr:rowOff>57150</xdr:rowOff>
    </xdr:to>
    <xdr:sp>
      <xdr:nvSpPr>
        <xdr:cNvPr id="24" name="Line 24"/>
        <xdr:cNvSpPr>
          <a:spLocks/>
        </xdr:cNvSpPr>
      </xdr:nvSpPr>
      <xdr:spPr>
        <a:xfrm flipH="1" flipV="1">
          <a:off x="1933575" y="4914900"/>
          <a:ext cx="0" cy="32956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219075</xdr:colOff>
      <xdr:row>29</xdr:row>
      <xdr:rowOff>152400</xdr:rowOff>
    </xdr:from>
    <xdr:to>
      <xdr:col>3</xdr:col>
      <xdr:colOff>219075</xdr:colOff>
      <xdr:row>50</xdr:row>
      <xdr:rowOff>57150</xdr:rowOff>
    </xdr:to>
    <xdr:sp>
      <xdr:nvSpPr>
        <xdr:cNvPr id="25" name="Line 25"/>
        <xdr:cNvSpPr>
          <a:spLocks/>
        </xdr:cNvSpPr>
      </xdr:nvSpPr>
      <xdr:spPr>
        <a:xfrm>
          <a:off x="1819275" y="4905375"/>
          <a:ext cx="0" cy="3305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514350</xdr:colOff>
      <xdr:row>29</xdr:row>
      <xdr:rowOff>152400</xdr:rowOff>
    </xdr:from>
    <xdr:to>
      <xdr:col>2</xdr:col>
      <xdr:colOff>514350</xdr:colOff>
      <xdr:row>50</xdr:row>
      <xdr:rowOff>57150</xdr:rowOff>
    </xdr:to>
    <xdr:sp>
      <xdr:nvSpPr>
        <xdr:cNvPr id="26" name="Line 26"/>
        <xdr:cNvSpPr>
          <a:spLocks/>
        </xdr:cNvSpPr>
      </xdr:nvSpPr>
      <xdr:spPr>
        <a:xfrm>
          <a:off x="1581150" y="4905375"/>
          <a:ext cx="0" cy="3305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361950</xdr:colOff>
      <xdr:row>29</xdr:row>
      <xdr:rowOff>152400</xdr:rowOff>
    </xdr:from>
    <xdr:to>
      <xdr:col>2</xdr:col>
      <xdr:colOff>361950</xdr:colOff>
      <xdr:row>50</xdr:row>
      <xdr:rowOff>57150</xdr:rowOff>
    </xdr:to>
    <xdr:sp>
      <xdr:nvSpPr>
        <xdr:cNvPr id="27" name="Line 27"/>
        <xdr:cNvSpPr>
          <a:spLocks/>
        </xdr:cNvSpPr>
      </xdr:nvSpPr>
      <xdr:spPr>
        <a:xfrm flipH="1">
          <a:off x="1428750" y="4905375"/>
          <a:ext cx="0" cy="3305175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3</xdr:col>
      <xdr:colOff>523875</xdr:colOff>
      <xdr:row>28</xdr:row>
      <xdr:rowOff>104775</xdr:rowOff>
    </xdr:from>
    <xdr:to>
      <xdr:col>4</xdr:col>
      <xdr:colOff>133350</xdr:colOff>
      <xdr:row>29</xdr:row>
      <xdr:rowOff>133350</xdr:rowOff>
    </xdr:to>
    <xdr:sp>
      <xdr:nvSpPr>
        <xdr:cNvPr id="28" name="Text 43"/>
        <xdr:cNvSpPr txBox="1">
          <a:spLocks noChangeArrowheads="1"/>
        </xdr:cNvSpPr>
      </xdr:nvSpPr>
      <xdr:spPr>
        <a:xfrm>
          <a:off x="2124075" y="4695825"/>
          <a:ext cx="1428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3/8</a:t>
          </a:r>
        </a:p>
      </xdr:txBody>
    </xdr:sp>
    <xdr:clientData/>
  </xdr:twoCellAnchor>
  <xdr:twoCellAnchor>
    <xdr:from>
      <xdr:col>4</xdr:col>
      <xdr:colOff>114300</xdr:colOff>
      <xdr:row>28</xdr:row>
      <xdr:rowOff>104775</xdr:rowOff>
    </xdr:from>
    <xdr:to>
      <xdr:col>4</xdr:col>
      <xdr:colOff>266700</xdr:colOff>
      <xdr:row>29</xdr:row>
      <xdr:rowOff>142875</xdr:rowOff>
    </xdr:to>
    <xdr:sp>
      <xdr:nvSpPr>
        <xdr:cNvPr id="29" name="Text 44"/>
        <xdr:cNvSpPr txBox="1">
          <a:spLocks noChangeArrowheads="1"/>
        </xdr:cNvSpPr>
      </xdr:nvSpPr>
      <xdr:spPr>
        <a:xfrm>
          <a:off x="2247900" y="4695825"/>
          <a:ext cx="1524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1/4</a:t>
          </a:r>
        </a:p>
      </xdr:txBody>
    </xdr:sp>
    <xdr:clientData/>
  </xdr:twoCellAnchor>
  <xdr:twoCellAnchor>
    <xdr:from>
      <xdr:col>4</xdr:col>
      <xdr:colOff>247650</xdr:colOff>
      <xdr:row>28</xdr:row>
      <xdr:rowOff>123825</xdr:rowOff>
    </xdr:from>
    <xdr:to>
      <xdr:col>4</xdr:col>
      <xdr:colOff>409575</xdr:colOff>
      <xdr:row>29</xdr:row>
      <xdr:rowOff>142875</xdr:rowOff>
    </xdr:to>
    <xdr:sp>
      <xdr:nvSpPr>
        <xdr:cNvPr id="30" name="Text 45"/>
        <xdr:cNvSpPr txBox="1">
          <a:spLocks noChangeArrowheads="1"/>
        </xdr:cNvSpPr>
      </xdr:nvSpPr>
      <xdr:spPr>
        <a:xfrm>
          <a:off x="2381250" y="4714875"/>
          <a:ext cx="16192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#4</a:t>
          </a:r>
        </a:p>
      </xdr:txBody>
    </xdr:sp>
    <xdr:clientData/>
  </xdr:twoCellAnchor>
  <xdr:twoCellAnchor>
    <xdr:from>
      <xdr:col>5</xdr:col>
      <xdr:colOff>0</xdr:colOff>
      <xdr:row>28</xdr:row>
      <xdr:rowOff>85725</xdr:rowOff>
    </xdr:from>
    <xdr:to>
      <xdr:col>5</xdr:col>
      <xdr:colOff>161925</xdr:colOff>
      <xdr:row>29</xdr:row>
      <xdr:rowOff>142875</xdr:rowOff>
    </xdr:to>
    <xdr:sp>
      <xdr:nvSpPr>
        <xdr:cNvPr id="31" name="Text 46"/>
        <xdr:cNvSpPr txBox="1">
          <a:spLocks noChangeArrowheads="1"/>
        </xdr:cNvSpPr>
      </xdr:nvSpPr>
      <xdr:spPr>
        <a:xfrm>
          <a:off x="2667000" y="4676775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#10</a:t>
          </a:r>
        </a:p>
      </xdr:txBody>
    </xdr:sp>
    <xdr:clientData/>
  </xdr:twoCellAnchor>
  <xdr:twoCellAnchor>
    <xdr:from>
      <xdr:col>5</xdr:col>
      <xdr:colOff>342900</xdr:colOff>
      <xdr:row>28</xdr:row>
      <xdr:rowOff>85725</xdr:rowOff>
    </xdr:from>
    <xdr:to>
      <xdr:col>5</xdr:col>
      <xdr:colOff>485775</xdr:colOff>
      <xdr:row>30</xdr:row>
      <xdr:rowOff>0</xdr:rowOff>
    </xdr:to>
    <xdr:sp>
      <xdr:nvSpPr>
        <xdr:cNvPr id="32" name="Text 47"/>
        <xdr:cNvSpPr txBox="1">
          <a:spLocks noChangeArrowheads="1"/>
        </xdr:cNvSpPr>
      </xdr:nvSpPr>
      <xdr:spPr>
        <a:xfrm>
          <a:off x="3009900" y="4676775"/>
          <a:ext cx="14287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#20</a:t>
          </a:r>
        </a:p>
      </xdr:txBody>
    </xdr:sp>
    <xdr:clientData/>
  </xdr:twoCellAnchor>
  <xdr:twoCellAnchor>
    <xdr:from>
      <xdr:col>6</xdr:col>
      <xdr:colOff>38100</xdr:colOff>
      <xdr:row>28</xdr:row>
      <xdr:rowOff>76200</xdr:rowOff>
    </xdr:from>
    <xdr:to>
      <xdr:col>6</xdr:col>
      <xdr:colOff>200025</xdr:colOff>
      <xdr:row>29</xdr:row>
      <xdr:rowOff>133350</xdr:rowOff>
    </xdr:to>
    <xdr:sp>
      <xdr:nvSpPr>
        <xdr:cNvPr id="33" name="Text 48"/>
        <xdr:cNvSpPr txBox="1">
          <a:spLocks noChangeArrowheads="1"/>
        </xdr:cNvSpPr>
      </xdr:nvSpPr>
      <xdr:spPr>
        <a:xfrm>
          <a:off x="3238500" y="4667250"/>
          <a:ext cx="16192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b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#40</a:t>
          </a:r>
        </a:p>
      </xdr:txBody>
    </xdr:sp>
    <xdr:clientData/>
  </xdr:twoCellAnchor>
  <xdr:twoCellAnchor>
    <xdr:from>
      <xdr:col>6</xdr:col>
      <xdr:colOff>219075</xdr:colOff>
      <xdr:row>28</xdr:row>
      <xdr:rowOff>85725</xdr:rowOff>
    </xdr:from>
    <xdr:to>
      <xdr:col>6</xdr:col>
      <xdr:colOff>390525</xdr:colOff>
      <xdr:row>29</xdr:row>
      <xdr:rowOff>142875</xdr:rowOff>
    </xdr:to>
    <xdr:sp>
      <xdr:nvSpPr>
        <xdr:cNvPr id="34" name="Text 49"/>
        <xdr:cNvSpPr txBox="1">
          <a:spLocks noChangeArrowheads="1"/>
        </xdr:cNvSpPr>
      </xdr:nvSpPr>
      <xdr:spPr>
        <a:xfrm>
          <a:off x="3419475" y="46767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#60</a:t>
          </a:r>
        </a:p>
      </xdr:txBody>
    </xdr:sp>
    <xdr:clientData/>
  </xdr:twoCellAnchor>
  <xdr:twoCellAnchor>
    <xdr:from>
      <xdr:col>6</xdr:col>
      <xdr:colOff>400050</xdr:colOff>
      <xdr:row>28</xdr:row>
      <xdr:rowOff>28575</xdr:rowOff>
    </xdr:from>
    <xdr:to>
      <xdr:col>7</xdr:col>
      <xdr:colOff>38100</xdr:colOff>
      <xdr:row>30</xdr:row>
      <xdr:rowOff>9525</xdr:rowOff>
    </xdr:to>
    <xdr:sp>
      <xdr:nvSpPr>
        <xdr:cNvPr id="35" name="Text 50"/>
        <xdr:cNvSpPr txBox="1">
          <a:spLocks noChangeArrowheads="1"/>
        </xdr:cNvSpPr>
      </xdr:nvSpPr>
      <xdr:spPr>
        <a:xfrm>
          <a:off x="3600450" y="4619625"/>
          <a:ext cx="17145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#100</a:t>
          </a:r>
        </a:p>
      </xdr:txBody>
    </xdr:sp>
    <xdr:clientData/>
  </xdr:twoCellAnchor>
  <xdr:twoCellAnchor>
    <xdr:from>
      <xdr:col>7</xdr:col>
      <xdr:colOff>104775</xdr:colOff>
      <xdr:row>28</xdr:row>
      <xdr:rowOff>28575</xdr:rowOff>
    </xdr:from>
    <xdr:to>
      <xdr:col>7</xdr:col>
      <xdr:colOff>276225</xdr:colOff>
      <xdr:row>29</xdr:row>
      <xdr:rowOff>152400</xdr:rowOff>
    </xdr:to>
    <xdr:sp>
      <xdr:nvSpPr>
        <xdr:cNvPr id="36" name="Text 51"/>
        <xdr:cNvSpPr txBox="1">
          <a:spLocks noChangeArrowheads="1"/>
        </xdr:cNvSpPr>
      </xdr:nvSpPr>
      <xdr:spPr>
        <a:xfrm>
          <a:off x="3838575" y="4619625"/>
          <a:ext cx="1714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vert270"/>
        <a:p>
          <a:pPr algn="l">
            <a:defRPr/>
          </a:pPr>
          <a:r>
            <a:rPr lang="en-US" cap="none" sz="800" b="0" i="0" u="none" baseline="0">
              <a:latin typeface="Times New Roman"/>
              <a:ea typeface="Times New Roman"/>
              <a:cs typeface="Times New Roman"/>
            </a:rPr>
            <a:t>#200</a:t>
          </a:r>
        </a:p>
      </xdr:txBody>
    </xdr:sp>
    <xdr:clientData/>
  </xdr:twoCellAnchor>
  <xdr:oneCellAnchor>
    <xdr:from>
      <xdr:col>2</xdr:col>
      <xdr:colOff>38100</xdr:colOff>
      <xdr:row>53</xdr:row>
      <xdr:rowOff>28575</xdr:rowOff>
    </xdr:from>
    <xdr:ext cx="2552700" cy="361950"/>
    <xdr:sp>
      <xdr:nvSpPr>
        <xdr:cNvPr id="37" name="TextBox 37"/>
        <xdr:cNvSpPr txBox="1">
          <a:spLocks noChangeArrowheads="1"/>
        </xdr:cNvSpPr>
      </xdr:nvSpPr>
      <xdr:spPr>
        <a:xfrm>
          <a:off x="1104900" y="8667750"/>
          <a:ext cx="2552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0" i="0" u="none" baseline="0">
              <a:latin typeface="Times New Roman"/>
              <a:ea typeface="Times New Roman"/>
              <a:cs typeface="Times New Roman"/>
            </a:rPr>
            <a:t>Sample contained minus 4" material, grainsize performed on the minus 3" portion.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view="pageBreakPreview" zoomScaleSheetLayoutView="100" workbookViewId="0" topLeftCell="A1">
      <selection activeCell="C39" sqref="C39:J39"/>
    </sheetView>
  </sheetViews>
  <sheetFormatPr defaultColWidth="9.33203125" defaultRowHeight="12.75"/>
  <cols>
    <col min="1" max="16384" width="9.33203125" style="2" customWidth="1"/>
  </cols>
  <sheetData>
    <row r="1" spans="1:10" ht="12.75">
      <c r="A1" s="1" t="s">
        <v>28</v>
      </c>
      <c r="C1" s="33" t="s">
        <v>93</v>
      </c>
      <c r="D1" s="33"/>
      <c r="E1" s="33"/>
      <c r="F1" s="1" t="s">
        <v>29</v>
      </c>
      <c r="H1" s="33">
        <v>4585</v>
      </c>
      <c r="I1" s="33"/>
      <c r="J1" s="33"/>
    </row>
    <row r="2" spans="1:10" ht="12.75">
      <c r="A2" s="1" t="s">
        <v>30</v>
      </c>
      <c r="C2" s="32" t="s">
        <v>95</v>
      </c>
      <c r="D2" s="32"/>
      <c r="E2" s="32"/>
      <c r="F2" s="1" t="s">
        <v>31</v>
      </c>
      <c r="H2" s="33" t="s">
        <v>96</v>
      </c>
      <c r="I2" s="33"/>
      <c r="J2" s="33"/>
    </row>
    <row r="3" spans="1:10" ht="12.75">
      <c r="A3" s="1" t="s">
        <v>32</v>
      </c>
      <c r="C3" s="32" t="s">
        <v>100</v>
      </c>
      <c r="D3" s="32"/>
      <c r="E3" s="32"/>
      <c r="F3" s="1" t="s">
        <v>33</v>
      </c>
      <c r="H3" s="34" t="s">
        <v>97</v>
      </c>
      <c r="I3" s="33"/>
      <c r="J3" s="33"/>
    </row>
    <row r="4" spans="1:10" ht="12.75">
      <c r="A4" s="1" t="s">
        <v>34</v>
      </c>
      <c r="C4" s="35">
        <v>38443</v>
      </c>
      <c r="D4" s="35"/>
      <c r="E4" s="35"/>
      <c r="F4" s="1" t="s">
        <v>35</v>
      </c>
      <c r="H4" s="33" t="s">
        <v>98</v>
      </c>
      <c r="I4" s="33"/>
      <c r="J4" s="33"/>
    </row>
    <row r="5" spans="6:10" ht="12.75">
      <c r="F5" s="1" t="s">
        <v>87</v>
      </c>
      <c r="H5" s="32" t="s">
        <v>94</v>
      </c>
      <c r="I5" s="32"/>
      <c r="J5" s="32"/>
    </row>
    <row r="6" ht="13.5" thickBot="1">
      <c r="E6" s="3" t="s">
        <v>36</v>
      </c>
    </row>
    <row r="7" spans="1:10" ht="12.75">
      <c r="A7" s="36" t="s">
        <v>37</v>
      </c>
      <c r="B7" s="37"/>
      <c r="C7" s="38"/>
      <c r="D7" s="39">
        <v>5805.4</v>
      </c>
      <c r="E7" s="40"/>
      <c r="F7" s="41" t="s">
        <v>38</v>
      </c>
      <c r="G7" s="37"/>
      <c r="H7" s="38"/>
      <c r="I7" s="39">
        <v>493.6</v>
      </c>
      <c r="J7" s="42"/>
    </row>
    <row r="8" spans="1:10" ht="13.5" thickBot="1">
      <c r="A8" s="43" t="s">
        <v>39</v>
      </c>
      <c r="B8" s="44"/>
      <c r="C8" s="45"/>
      <c r="D8" s="46">
        <v>5641.5</v>
      </c>
      <c r="E8" s="47"/>
      <c r="F8" s="48" t="s">
        <v>40</v>
      </c>
      <c r="G8" s="44"/>
      <c r="H8" s="45"/>
      <c r="I8" s="49">
        <f>IF(ISBLANK(D7)," ",D8-I7)</f>
        <v>5147.9</v>
      </c>
      <c r="J8" s="50"/>
    </row>
    <row r="9" spans="1:10" ht="13.5" thickBot="1">
      <c r="A9" s="51" t="s">
        <v>41</v>
      </c>
      <c r="B9" s="52"/>
      <c r="C9" s="53"/>
      <c r="D9" s="54">
        <v>496.1</v>
      </c>
      <c r="E9" s="55"/>
      <c r="F9" s="56" t="s">
        <v>42</v>
      </c>
      <c r="G9" s="52"/>
      <c r="H9" s="52"/>
      <c r="I9" s="57">
        <f>IF(ISBLANK(D7)," ",(D9/I8)*100)</f>
        <v>9.63693933448591</v>
      </c>
      <c r="J9" s="58"/>
    </row>
    <row r="11" ht="13.5" thickBot="1">
      <c r="E11" s="3" t="s">
        <v>43</v>
      </c>
    </row>
    <row r="12" spans="1:10" ht="12.75">
      <c r="A12" s="59"/>
      <c r="B12" s="60"/>
      <c r="C12" s="60"/>
      <c r="D12" s="61"/>
      <c r="E12" s="65" t="s">
        <v>44</v>
      </c>
      <c r="F12" s="66"/>
      <c r="G12" s="65" t="s">
        <v>45</v>
      </c>
      <c r="H12" s="66"/>
      <c r="I12" s="65" t="s">
        <v>46</v>
      </c>
      <c r="J12" s="69"/>
    </row>
    <row r="13" spans="1:10" ht="12.75">
      <c r="A13" s="62"/>
      <c r="B13" s="63"/>
      <c r="C13" s="63"/>
      <c r="D13" s="64"/>
      <c r="E13" s="67"/>
      <c r="F13" s="68"/>
      <c r="G13" s="67"/>
      <c r="H13" s="68"/>
      <c r="I13" s="67"/>
      <c r="J13" s="70"/>
    </row>
    <row r="14" spans="1:10" ht="12.75">
      <c r="A14" s="43" t="s">
        <v>47</v>
      </c>
      <c r="B14" s="44"/>
      <c r="C14" s="44"/>
      <c r="D14" s="45"/>
      <c r="E14" s="46">
        <v>4732.3</v>
      </c>
      <c r="F14" s="47"/>
      <c r="G14" s="46">
        <v>493.6</v>
      </c>
      <c r="H14" s="47"/>
      <c r="I14" s="4" t="s">
        <v>48</v>
      </c>
      <c r="J14" s="5">
        <f>IF(ISBLANK(E14)," ",E14-G14)</f>
        <v>4238.7</v>
      </c>
    </row>
    <row r="15" spans="1:10" ht="12.75">
      <c r="A15" s="43" t="s">
        <v>49</v>
      </c>
      <c r="B15" s="44"/>
      <c r="C15" s="44"/>
      <c r="D15" s="45"/>
      <c r="E15" s="46">
        <v>2623</v>
      </c>
      <c r="F15" s="47"/>
      <c r="G15" s="46">
        <v>316.5</v>
      </c>
      <c r="H15" s="47"/>
      <c r="I15" s="4" t="s">
        <v>50</v>
      </c>
      <c r="J15" s="5">
        <f>IF(ISBLANK(E15)," ",E15-G15)</f>
        <v>2306.5</v>
      </c>
    </row>
    <row r="16" spans="1:10" ht="13.5" thickBot="1">
      <c r="A16" s="51" t="s">
        <v>51</v>
      </c>
      <c r="B16" s="52"/>
      <c r="C16" s="52"/>
      <c r="D16" s="53"/>
      <c r="E16" s="54"/>
      <c r="F16" s="55"/>
      <c r="G16" s="54"/>
      <c r="H16" s="55"/>
      <c r="I16" s="6" t="s">
        <v>52</v>
      </c>
      <c r="J16" s="7">
        <f>IF(ISBLANK(E14)," ",J14-J15)</f>
        <v>1932.1999999999998</v>
      </c>
    </row>
    <row r="17" spans="1:10" ht="13.5" thickBot="1">
      <c r="A17" s="71"/>
      <c r="B17" s="71"/>
      <c r="C17" s="71"/>
      <c r="D17" s="71"/>
      <c r="E17" s="71"/>
      <c r="F17" s="71"/>
      <c r="G17" s="71"/>
      <c r="H17" s="71"/>
      <c r="I17" s="71"/>
      <c r="J17" s="71"/>
    </row>
    <row r="18" spans="1:10" ht="12.75">
      <c r="A18" s="87" t="s">
        <v>53</v>
      </c>
      <c r="B18" s="88"/>
      <c r="C18" s="88"/>
      <c r="D18" s="89"/>
      <c r="E18" s="93">
        <v>556</v>
      </c>
      <c r="F18" s="94"/>
      <c r="G18" s="93">
        <v>369.1</v>
      </c>
      <c r="H18" s="94"/>
      <c r="I18" s="95" t="s">
        <v>54</v>
      </c>
      <c r="J18" s="72">
        <f>IF(ISBLANK(E18)," ",E18-G18)</f>
        <v>186.89999999999998</v>
      </c>
    </row>
    <row r="19" spans="1:10" ht="12.75">
      <c r="A19" s="90"/>
      <c r="B19" s="91"/>
      <c r="C19" s="91"/>
      <c r="D19" s="92"/>
      <c r="E19" s="82"/>
      <c r="F19" s="83"/>
      <c r="G19" s="82"/>
      <c r="H19" s="83"/>
      <c r="I19" s="85"/>
      <c r="J19" s="73"/>
    </row>
    <row r="20" spans="1:10" ht="12.75">
      <c r="A20" s="74" t="s">
        <v>55</v>
      </c>
      <c r="B20" s="75"/>
      <c r="C20" s="75"/>
      <c r="D20" s="76"/>
      <c r="E20" s="80">
        <v>544.1</v>
      </c>
      <c r="F20" s="81"/>
      <c r="G20" s="80">
        <v>369.1</v>
      </c>
      <c r="H20" s="81"/>
      <c r="I20" s="84" t="s">
        <v>56</v>
      </c>
      <c r="J20" s="86">
        <f>IF(ISBLANK(E20)," ",E20-G20)</f>
        <v>175</v>
      </c>
    </row>
    <row r="21" spans="1:10" ht="12.75">
      <c r="A21" s="77"/>
      <c r="B21" s="78"/>
      <c r="C21" s="78"/>
      <c r="D21" s="79"/>
      <c r="E21" s="82"/>
      <c r="F21" s="83"/>
      <c r="G21" s="82"/>
      <c r="H21" s="83"/>
      <c r="I21" s="85"/>
      <c r="J21" s="73"/>
    </row>
    <row r="22" spans="1:10" ht="13.5" thickBot="1">
      <c r="A22" s="51" t="s">
        <v>57</v>
      </c>
      <c r="B22" s="52"/>
      <c r="C22" s="52"/>
      <c r="D22" s="53"/>
      <c r="E22" s="96"/>
      <c r="F22" s="97"/>
      <c r="G22" s="96"/>
      <c r="H22" s="97"/>
      <c r="I22" s="6" t="s">
        <v>58</v>
      </c>
      <c r="J22" s="8">
        <f>IF(ISBLANK(E18)," ",J18-J20)</f>
        <v>11.899999999999977</v>
      </c>
    </row>
    <row r="24" ht="13.5" thickBot="1"/>
    <row r="25" spans="1:10" ht="12.75">
      <c r="A25" s="98" t="s">
        <v>59</v>
      </c>
      <c r="B25" s="99"/>
      <c r="C25" s="102" t="s">
        <v>60</v>
      </c>
      <c r="D25" s="103"/>
      <c r="E25" s="102" t="s">
        <v>61</v>
      </c>
      <c r="F25" s="103"/>
      <c r="G25" s="102" t="s">
        <v>62</v>
      </c>
      <c r="H25" s="103"/>
      <c r="I25" s="65" t="s">
        <v>63</v>
      </c>
      <c r="J25" s="69"/>
    </row>
    <row r="26" spans="1:10" ht="12.75">
      <c r="A26" s="100"/>
      <c r="B26" s="101"/>
      <c r="C26" s="104"/>
      <c r="D26" s="105"/>
      <c r="E26" s="104"/>
      <c r="F26" s="105"/>
      <c r="G26" s="104"/>
      <c r="H26" s="105"/>
      <c r="I26" s="67"/>
      <c r="J26" s="70"/>
    </row>
    <row r="27" spans="1:10" ht="12.75">
      <c r="A27" s="108"/>
      <c r="B27" s="109"/>
      <c r="C27" s="110"/>
      <c r="D27" s="111"/>
      <c r="E27" s="106" t="str">
        <f>IF(ISBLANK(C27)," ",((C27/J14)*100))</f>
        <v> </v>
      </c>
      <c r="F27" s="107"/>
      <c r="G27" s="106" t="str">
        <f>IF(ISBLANK(C27)," ",100-E27)</f>
        <v> </v>
      </c>
      <c r="H27" s="107"/>
      <c r="I27" s="112"/>
      <c r="J27" s="113"/>
    </row>
    <row r="28" spans="1:10" ht="12.75">
      <c r="A28" s="43" t="s">
        <v>64</v>
      </c>
      <c r="B28" s="45"/>
      <c r="C28" s="110">
        <v>0</v>
      </c>
      <c r="D28" s="111"/>
      <c r="E28" s="106">
        <f>IF(ISBLANK(C28)," ",((C28/J14)*100))</f>
        <v>0</v>
      </c>
      <c r="F28" s="107"/>
      <c r="G28" s="106">
        <f aca="true" t="shared" si="0" ref="G28:G37">IF(ISBLANK(C28)," ",100-E28)</f>
        <v>100</v>
      </c>
      <c r="H28" s="107"/>
      <c r="I28" s="112">
        <v>100</v>
      </c>
      <c r="J28" s="113"/>
    </row>
    <row r="29" spans="1:10" ht="12.75">
      <c r="A29" s="43" t="s">
        <v>65</v>
      </c>
      <c r="B29" s="45"/>
      <c r="C29" s="110">
        <v>369.2</v>
      </c>
      <c r="D29" s="111"/>
      <c r="E29" s="106">
        <f>IF(ISBLANK(C29)," ",((C29/J14)*100))</f>
        <v>8.710217755443885</v>
      </c>
      <c r="F29" s="107"/>
      <c r="G29" s="106">
        <f t="shared" si="0"/>
        <v>91.28978224455611</v>
      </c>
      <c r="H29" s="107"/>
      <c r="I29" s="112"/>
      <c r="J29" s="113"/>
    </row>
    <row r="30" spans="1:10" ht="12.75">
      <c r="A30" s="43" t="s">
        <v>66</v>
      </c>
      <c r="B30" s="45"/>
      <c r="C30" s="110">
        <v>793</v>
      </c>
      <c r="D30" s="111"/>
      <c r="E30" s="106">
        <f>IF(ISBLANK(C30)," ",((C30/J14)*100))</f>
        <v>18.70856630570694</v>
      </c>
      <c r="F30" s="107"/>
      <c r="G30" s="106">
        <f t="shared" si="0"/>
        <v>81.29143369429306</v>
      </c>
      <c r="H30" s="107"/>
      <c r="I30" s="112"/>
      <c r="J30" s="113"/>
    </row>
    <row r="31" spans="1:10" ht="12.75">
      <c r="A31" s="43" t="s">
        <v>67</v>
      </c>
      <c r="B31" s="45"/>
      <c r="C31" s="110">
        <v>1275.4</v>
      </c>
      <c r="D31" s="111"/>
      <c r="E31" s="106">
        <f>IF(ISBLANK(C31)," ",((C31/J14)*100))</f>
        <v>30.08941420718617</v>
      </c>
      <c r="F31" s="107"/>
      <c r="G31" s="106">
        <f>IF(ISBLANK(C31)," ",100-E31)</f>
        <v>69.91058579281383</v>
      </c>
      <c r="H31" s="107"/>
      <c r="I31" s="112"/>
      <c r="J31" s="113"/>
    </row>
    <row r="32" spans="1:10" ht="12.75">
      <c r="A32" s="43" t="s">
        <v>68</v>
      </c>
      <c r="B32" s="45"/>
      <c r="C32" s="110">
        <v>1361.8</v>
      </c>
      <c r="D32" s="111"/>
      <c r="E32" s="106">
        <f>IF(ISBLANK(C32)," ",((C32/J14)*100))</f>
        <v>32.12777502536155</v>
      </c>
      <c r="F32" s="107"/>
      <c r="G32" s="106">
        <f t="shared" si="0"/>
        <v>67.87222497463844</v>
      </c>
      <c r="H32" s="107"/>
      <c r="I32" s="112"/>
      <c r="J32" s="113"/>
    </row>
    <row r="33" spans="1:10" ht="12.75">
      <c r="A33" s="43" t="s">
        <v>69</v>
      </c>
      <c r="B33" s="45"/>
      <c r="C33" s="110">
        <v>1543.4</v>
      </c>
      <c r="D33" s="111"/>
      <c r="E33" s="106">
        <f>IF(ISBLANK(C33)," ",((C33/J14)*100))</f>
        <v>36.41210748578574</v>
      </c>
      <c r="F33" s="107"/>
      <c r="G33" s="106">
        <f t="shared" si="0"/>
        <v>63.58789251421426</v>
      </c>
      <c r="H33" s="107"/>
      <c r="I33" s="112"/>
      <c r="J33" s="113"/>
    </row>
    <row r="34" spans="1:10" ht="12.75">
      <c r="A34" s="43" t="s">
        <v>70</v>
      </c>
      <c r="B34" s="45"/>
      <c r="C34" s="110">
        <v>1635.9</v>
      </c>
      <c r="D34" s="111"/>
      <c r="E34" s="106">
        <f>IF(ISBLANK(C34)," ",((C34/J14)*100))</f>
        <v>38.59438035246656</v>
      </c>
      <c r="F34" s="107"/>
      <c r="G34" s="106">
        <f t="shared" si="0"/>
        <v>61.40561964753344</v>
      </c>
      <c r="H34" s="107"/>
      <c r="I34" s="112"/>
      <c r="J34" s="113"/>
    </row>
    <row r="35" spans="1:10" ht="12.75">
      <c r="A35" s="43" t="s">
        <v>71</v>
      </c>
      <c r="B35" s="45"/>
      <c r="C35" s="110">
        <v>1795.9</v>
      </c>
      <c r="D35" s="111"/>
      <c r="E35" s="106">
        <f>IF(ISBLANK(C35)," ",((C35/J14)*100))</f>
        <v>42.369122608346906</v>
      </c>
      <c r="F35" s="107"/>
      <c r="G35" s="106">
        <f t="shared" si="0"/>
        <v>57.630877391653094</v>
      </c>
      <c r="H35" s="107"/>
      <c r="I35" s="112" t="s">
        <v>91</v>
      </c>
      <c r="J35" s="113"/>
    </row>
    <row r="36" spans="1:10" ht="12.75">
      <c r="A36" s="43" t="s">
        <v>72</v>
      </c>
      <c r="B36" s="45"/>
      <c r="C36" s="110">
        <v>1897</v>
      </c>
      <c r="D36" s="111"/>
      <c r="E36" s="106">
        <f>IF(ISBLANK(C36)," ",((C36/J14)*100))</f>
        <v>44.75428787128129</v>
      </c>
      <c r="F36" s="107"/>
      <c r="G36" s="106">
        <f t="shared" si="0"/>
        <v>55.24571212871871</v>
      </c>
      <c r="H36" s="107"/>
      <c r="I36" s="112"/>
      <c r="J36" s="113"/>
    </row>
    <row r="37" spans="1:10" ht="12.75">
      <c r="A37" s="43" t="s">
        <v>73</v>
      </c>
      <c r="B37" s="45"/>
      <c r="C37" s="110">
        <v>2281.1</v>
      </c>
      <c r="D37" s="111"/>
      <c r="E37" s="106">
        <f>IF(ISBLANK(C37)," ",((C37/J14)*100))</f>
        <v>53.81602849930404</v>
      </c>
      <c r="F37" s="107"/>
      <c r="G37" s="106">
        <f t="shared" si="0"/>
        <v>46.18397150069596</v>
      </c>
      <c r="H37" s="107"/>
      <c r="I37" s="116"/>
      <c r="J37" s="117"/>
    </row>
    <row r="38" spans="1:10" ht="12.75">
      <c r="A38" s="43" t="s">
        <v>74</v>
      </c>
      <c r="B38" s="45"/>
      <c r="C38" s="110">
        <v>2305.6</v>
      </c>
      <c r="D38" s="111"/>
      <c r="E38" s="114"/>
      <c r="F38" s="115"/>
      <c r="G38" s="114"/>
      <c r="H38" s="115"/>
      <c r="I38" s="118"/>
      <c r="J38" s="119"/>
    </row>
    <row r="39" spans="1:10" ht="13.5" thickBot="1">
      <c r="A39" s="51" t="s">
        <v>75</v>
      </c>
      <c r="B39" s="53"/>
      <c r="C39" s="120"/>
      <c r="D39" s="121"/>
      <c r="E39" s="121"/>
      <c r="F39" s="121"/>
      <c r="G39" s="121"/>
      <c r="H39" s="121"/>
      <c r="I39" s="121"/>
      <c r="J39" s="122"/>
    </row>
    <row r="40" ht="13.5" thickBot="1"/>
    <row r="41" spans="1:10" ht="12.75">
      <c r="A41" s="98" t="s">
        <v>76</v>
      </c>
      <c r="B41" s="99"/>
      <c r="C41" s="102" t="s">
        <v>77</v>
      </c>
      <c r="D41" s="103"/>
      <c r="E41" s="102" t="s">
        <v>78</v>
      </c>
      <c r="F41" s="103"/>
      <c r="G41" s="102" t="s">
        <v>79</v>
      </c>
      <c r="H41" s="103"/>
      <c r="I41" s="65" t="s">
        <v>63</v>
      </c>
      <c r="J41" s="69"/>
    </row>
    <row r="42" spans="1:10" ht="12.75">
      <c r="A42" s="100"/>
      <c r="B42" s="101"/>
      <c r="C42" s="104"/>
      <c r="D42" s="105"/>
      <c r="E42" s="104"/>
      <c r="F42" s="105"/>
      <c r="G42" s="104"/>
      <c r="H42" s="105"/>
      <c r="I42" s="67"/>
      <c r="J42" s="70"/>
    </row>
    <row r="43" spans="1:10" ht="12.75">
      <c r="A43" s="43" t="s">
        <v>80</v>
      </c>
      <c r="B43" s="45"/>
      <c r="C43" s="125">
        <v>50.3</v>
      </c>
      <c r="D43" s="126"/>
      <c r="E43" s="127">
        <f>IF(ISBLANK(C43)," ",((G37/J18)*C43)+E37)</f>
        <v>66.2454226485015</v>
      </c>
      <c r="F43" s="128"/>
      <c r="G43" s="127">
        <f>IF(ISBLANK(C43)," ",100-E43)</f>
        <v>33.7545773514985</v>
      </c>
      <c r="H43" s="128"/>
      <c r="I43" s="123"/>
      <c r="J43" s="124"/>
    </row>
    <row r="44" spans="1:10" ht="12.75">
      <c r="A44" s="43" t="s">
        <v>81</v>
      </c>
      <c r="B44" s="45"/>
      <c r="C44" s="125">
        <v>112.9</v>
      </c>
      <c r="D44" s="126"/>
      <c r="E44" s="127">
        <f>IF(ISBLANK(C44)," ",((G37/J18)*C44)+E37)</f>
        <v>81.71421139084269</v>
      </c>
      <c r="F44" s="128"/>
      <c r="G44" s="127">
        <f>IF(ISBLANK(C44)," ",100-E44)</f>
        <v>18.285788609157308</v>
      </c>
      <c r="H44" s="128"/>
      <c r="I44" s="129" t="s">
        <v>90</v>
      </c>
      <c r="J44" s="124"/>
    </row>
    <row r="45" spans="1:10" ht="12.75">
      <c r="A45" s="43" t="s">
        <v>82</v>
      </c>
      <c r="B45" s="45"/>
      <c r="C45" s="125">
        <v>162.8</v>
      </c>
      <c r="D45" s="126"/>
      <c r="E45" s="127">
        <f>IF(ISBLANK(C45)," ",((G37/J18)*C45)+E37)</f>
        <v>94.04476343945012</v>
      </c>
      <c r="F45" s="128"/>
      <c r="G45" s="127">
        <f>IF(ISBLANK(C45)," ",100-E45)</f>
        <v>5.955236560549878</v>
      </c>
      <c r="H45" s="128"/>
      <c r="I45" s="123"/>
      <c r="J45" s="124"/>
    </row>
    <row r="46" spans="1:10" ht="12.75">
      <c r="A46" s="43" t="s">
        <v>83</v>
      </c>
      <c r="B46" s="45"/>
      <c r="C46" s="125">
        <v>173.7</v>
      </c>
      <c r="D46" s="126"/>
      <c r="E46" s="127">
        <f>IF(ISBLANK(C46)," ",((G37/J18)*C46)+E37)</f>
        <v>96.7382106805287</v>
      </c>
      <c r="F46" s="128"/>
      <c r="G46" s="127">
        <f>IF(ISBLANK(C46)," ",100-E46)</f>
        <v>3.261789319471305</v>
      </c>
      <c r="H46" s="128"/>
      <c r="I46" s="123" t="s">
        <v>92</v>
      </c>
      <c r="J46" s="124"/>
    </row>
    <row r="47" spans="1:10" ht="12.75">
      <c r="A47" s="43" t="s">
        <v>74</v>
      </c>
      <c r="B47" s="45"/>
      <c r="C47" s="125">
        <v>174.9</v>
      </c>
      <c r="D47" s="126"/>
      <c r="E47" s="114"/>
      <c r="F47" s="115"/>
      <c r="G47" s="114"/>
      <c r="H47" s="115"/>
      <c r="I47" s="118"/>
      <c r="J47" s="119"/>
    </row>
    <row r="48" spans="1:10" ht="12.75">
      <c r="A48" s="43" t="s">
        <v>84</v>
      </c>
      <c r="B48" s="45"/>
      <c r="C48" s="130">
        <f>J22</f>
        <v>11.899999999999977</v>
      </c>
      <c r="D48" s="131"/>
      <c r="E48" s="132"/>
      <c r="F48" s="133"/>
      <c r="G48" s="114"/>
      <c r="H48" s="115"/>
      <c r="I48" s="118"/>
      <c r="J48" s="119"/>
    </row>
    <row r="49" spans="1:10" ht="12.75">
      <c r="A49" s="43" t="s">
        <v>85</v>
      </c>
      <c r="B49" s="45"/>
      <c r="C49" s="130">
        <f>IF(ISBLANK(C47)," ",SUM(C47:C48))</f>
        <v>186.79999999999998</v>
      </c>
      <c r="D49" s="131"/>
      <c r="E49" s="127"/>
      <c r="F49" s="128"/>
      <c r="G49" s="127"/>
      <c r="H49" s="128"/>
      <c r="I49" s="118"/>
      <c r="J49" s="119"/>
    </row>
    <row r="50" spans="1:10" ht="13.5" thickBot="1">
      <c r="A50" s="51" t="s">
        <v>75</v>
      </c>
      <c r="B50" s="53"/>
      <c r="C50" s="120"/>
      <c r="D50" s="121"/>
      <c r="E50" s="121"/>
      <c r="F50" s="121"/>
      <c r="G50" s="121"/>
      <c r="H50" s="121"/>
      <c r="I50" s="121"/>
      <c r="J50" s="122"/>
    </row>
  </sheetData>
  <sheetProtection password="CA8F" sheet="1" objects="1" scenarios="1"/>
  <mergeCells count="157">
    <mergeCell ref="I49:J49"/>
    <mergeCell ref="A50:B50"/>
    <mergeCell ref="C50:J50"/>
    <mergeCell ref="A49:B49"/>
    <mergeCell ref="C49:D49"/>
    <mergeCell ref="E49:F49"/>
    <mergeCell ref="G49:H49"/>
    <mergeCell ref="I47:J47"/>
    <mergeCell ref="A48:B48"/>
    <mergeCell ref="C48:D48"/>
    <mergeCell ref="E48:F48"/>
    <mergeCell ref="G48:H48"/>
    <mergeCell ref="I48:J48"/>
    <mergeCell ref="A47:B47"/>
    <mergeCell ref="C47:D47"/>
    <mergeCell ref="E47:F47"/>
    <mergeCell ref="G47:H47"/>
    <mergeCell ref="I45:J45"/>
    <mergeCell ref="A46:B46"/>
    <mergeCell ref="C46:D46"/>
    <mergeCell ref="E46:F46"/>
    <mergeCell ref="G46:H46"/>
    <mergeCell ref="I46:J46"/>
    <mergeCell ref="A45:B45"/>
    <mergeCell ref="C45:D45"/>
    <mergeCell ref="E45:F45"/>
    <mergeCell ref="G45:H45"/>
    <mergeCell ref="I43:J43"/>
    <mergeCell ref="A44:B44"/>
    <mergeCell ref="C44:D44"/>
    <mergeCell ref="E44:F44"/>
    <mergeCell ref="G44:H44"/>
    <mergeCell ref="I44:J44"/>
    <mergeCell ref="A43:B43"/>
    <mergeCell ref="C43:D43"/>
    <mergeCell ref="E43:F43"/>
    <mergeCell ref="G43:H43"/>
    <mergeCell ref="I38:J38"/>
    <mergeCell ref="A39:B39"/>
    <mergeCell ref="C39:J39"/>
    <mergeCell ref="A41:B42"/>
    <mergeCell ref="C41:D42"/>
    <mergeCell ref="E41:F42"/>
    <mergeCell ref="G41:H42"/>
    <mergeCell ref="I41:J42"/>
    <mergeCell ref="A38:B38"/>
    <mergeCell ref="C38:D38"/>
    <mergeCell ref="E38:F38"/>
    <mergeCell ref="G38:H38"/>
    <mergeCell ref="I36:J36"/>
    <mergeCell ref="A37:B37"/>
    <mergeCell ref="C37:D37"/>
    <mergeCell ref="E37:F37"/>
    <mergeCell ref="G37:H37"/>
    <mergeCell ref="I37:J37"/>
    <mergeCell ref="A36:B36"/>
    <mergeCell ref="C36:D36"/>
    <mergeCell ref="E36:F36"/>
    <mergeCell ref="G36:H36"/>
    <mergeCell ref="I34:J34"/>
    <mergeCell ref="A35:B35"/>
    <mergeCell ref="C35:D35"/>
    <mergeCell ref="E35:F35"/>
    <mergeCell ref="G35:H35"/>
    <mergeCell ref="I35:J35"/>
    <mergeCell ref="A34:B34"/>
    <mergeCell ref="C34:D34"/>
    <mergeCell ref="E34:F34"/>
    <mergeCell ref="G34:H34"/>
    <mergeCell ref="I32:J32"/>
    <mergeCell ref="A33:B33"/>
    <mergeCell ref="C33:D33"/>
    <mergeCell ref="E33:F33"/>
    <mergeCell ref="G33:H33"/>
    <mergeCell ref="I33:J33"/>
    <mergeCell ref="A32:B32"/>
    <mergeCell ref="C32:D32"/>
    <mergeCell ref="E32:F32"/>
    <mergeCell ref="G32:H32"/>
    <mergeCell ref="I30:J30"/>
    <mergeCell ref="A31:B31"/>
    <mergeCell ref="C31:D31"/>
    <mergeCell ref="E31:F31"/>
    <mergeCell ref="G31:H31"/>
    <mergeCell ref="I31:J31"/>
    <mergeCell ref="A30:B30"/>
    <mergeCell ref="C30:D30"/>
    <mergeCell ref="E30:F30"/>
    <mergeCell ref="G30:H30"/>
    <mergeCell ref="I28:J28"/>
    <mergeCell ref="A29:B29"/>
    <mergeCell ref="C29:D29"/>
    <mergeCell ref="E29:F29"/>
    <mergeCell ref="G29:H29"/>
    <mergeCell ref="I29:J29"/>
    <mergeCell ref="A28:B28"/>
    <mergeCell ref="C28:D28"/>
    <mergeCell ref="E28:F28"/>
    <mergeCell ref="G28:H28"/>
    <mergeCell ref="I25:J26"/>
    <mergeCell ref="A27:B27"/>
    <mergeCell ref="C27:D27"/>
    <mergeCell ref="E27:F27"/>
    <mergeCell ref="G27:H27"/>
    <mergeCell ref="I27:J27"/>
    <mergeCell ref="A22:D22"/>
    <mergeCell ref="E22:F22"/>
    <mergeCell ref="G22:H22"/>
    <mergeCell ref="A25:B26"/>
    <mergeCell ref="C25:D26"/>
    <mergeCell ref="E25:F26"/>
    <mergeCell ref="G25:H26"/>
    <mergeCell ref="J18:J19"/>
    <mergeCell ref="A20:D21"/>
    <mergeCell ref="E20:F21"/>
    <mergeCell ref="G20:H21"/>
    <mergeCell ref="I20:I21"/>
    <mergeCell ref="J20:J21"/>
    <mergeCell ref="A18:D19"/>
    <mergeCell ref="E18:F19"/>
    <mergeCell ref="G18:H19"/>
    <mergeCell ref="I18:I19"/>
    <mergeCell ref="A16:D16"/>
    <mergeCell ref="E16:F16"/>
    <mergeCell ref="G16:H16"/>
    <mergeCell ref="A17:J17"/>
    <mergeCell ref="A14:D14"/>
    <mergeCell ref="E14:F14"/>
    <mergeCell ref="G14:H14"/>
    <mergeCell ref="A15:D15"/>
    <mergeCell ref="E15:F15"/>
    <mergeCell ref="G15:H15"/>
    <mergeCell ref="A12:D13"/>
    <mergeCell ref="E12:F13"/>
    <mergeCell ref="G12:H13"/>
    <mergeCell ref="I12:J13"/>
    <mergeCell ref="A9:C9"/>
    <mergeCell ref="D9:E9"/>
    <mergeCell ref="F9:H9"/>
    <mergeCell ref="I9:J9"/>
    <mergeCell ref="A8:C8"/>
    <mergeCell ref="D8:E8"/>
    <mergeCell ref="F8:H8"/>
    <mergeCell ref="I8:J8"/>
    <mergeCell ref="A7:C7"/>
    <mergeCell ref="D7:E7"/>
    <mergeCell ref="F7:H7"/>
    <mergeCell ref="I7:J7"/>
    <mergeCell ref="H5:J5"/>
    <mergeCell ref="C1:E1"/>
    <mergeCell ref="H1:J1"/>
    <mergeCell ref="C2:E2"/>
    <mergeCell ref="H2:J2"/>
    <mergeCell ref="C3:E3"/>
    <mergeCell ref="H3:J3"/>
    <mergeCell ref="C4:E4"/>
    <mergeCell ref="H4:J4"/>
  </mergeCells>
  <printOptions/>
  <pageMargins left="0.75" right="0.75" top="1" bottom="1" header="0.5" footer="0.5"/>
  <pageSetup horizontalDpi="300" verticalDpi="300" orientation="portrait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56"/>
  <sheetViews>
    <sheetView tabSelected="1" view="pageBreakPreview" zoomScale="75" zoomScaleSheetLayoutView="75" workbookViewId="0" topLeftCell="A1">
      <selection activeCell="B54" sqref="B54"/>
    </sheetView>
  </sheetViews>
  <sheetFormatPr defaultColWidth="9.33203125" defaultRowHeight="12.75"/>
  <cols>
    <col min="1" max="8" width="9.33203125" style="2" customWidth="1"/>
    <col min="9" max="9" width="11.33203125" style="2" bestFit="1" customWidth="1"/>
    <col min="10" max="16384" width="9.33203125" style="2" customWidth="1"/>
  </cols>
  <sheetData>
    <row r="1" spans="4:8" ht="16.5" thickBot="1">
      <c r="D1" s="9" t="s">
        <v>0</v>
      </c>
      <c r="E1" s="10"/>
      <c r="F1" s="10"/>
      <c r="G1" s="10"/>
      <c r="H1" s="10"/>
    </row>
    <row r="2" spans="4:8" ht="16.5" thickTop="1">
      <c r="D2" s="11"/>
      <c r="E2" s="12"/>
      <c r="F2" s="12"/>
      <c r="G2" s="12"/>
      <c r="H2" s="12"/>
    </row>
    <row r="3" ht="12" customHeight="1">
      <c r="D3" s="13"/>
    </row>
    <row r="4" spans="1:9" ht="12.75" customHeight="1">
      <c r="A4" s="2" t="s">
        <v>1</v>
      </c>
      <c r="C4" s="2" t="str">
        <f>IF(ISBLANK(Data!C1),"",Data!C1)</f>
        <v>East End School</v>
      </c>
      <c r="D4" s="13"/>
      <c r="G4" s="2" t="s">
        <v>24</v>
      </c>
      <c r="H4" s="14">
        <f>IF(ISBLANK(Data!H1),"",Data!H1)</f>
        <v>4585</v>
      </c>
      <c r="I4" s="14"/>
    </row>
    <row r="5" spans="1:9" ht="12.75" customHeight="1">
      <c r="A5" s="2" t="s">
        <v>2</v>
      </c>
      <c r="C5" s="2" t="str">
        <f>IF(ISBLANK(Data!C2),"",Data!C2)</f>
        <v>Stephen Blatt Architects</v>
      </c>
      <c r="D5" s="13"/>
      <c r="G5" s="2" t="s">
        <v>25</v>
      </c>
      <c r="H5" s="14" t="str">
        <f>IF(ISBLANK(Data!H2),"",Data!H2)</f>
        <v>4585-S6</v>
      </c>
      <c r="I5" s="14"/>
    </row>
    <row r="6" spans="1:9" ht="12.75" customHeight="1">
      <c r="A6" s="2" t="s">
        <v>3</v>
      </c>
      <c r="C6" s="2" t="str">
        <f>IF(ISBLANK(Data!H4),"",Data!H4)</f>
        <v>Gravel</v>
      </c>
      <c r="D6" s="13"/>
      <c r="G6" s="2" t="s">
        <v>4</v>
      </c>
      <c r="H6" s="15">
        <f>IF(ISBLANK(Data!C4),"",Data!C4)</f>
        <v>38443</v>
      </c>
      <c r="I6" s="16"/>
    </row>
    <row r="7" spans="1:9" ht="12.75" customHeight="1">
      <c r="A7" s="2" t="s">
        <v>5</v>
      </c>
      <c r="C7" s="2" t="str">
        <f>IF(ISBLANK(Data!C3),"",Data!C3)</f>
        <v>Subbase Coarse Aggregate</v>
      </c>
      <c r="D7" s="13"/>
      <c r="G7" s="2" t="s">
        <v>23</v>
      </c>
      <c r="H7" s="14" t="str">
        <f>IF(ISBLANK(Data!H3),"",Data!H3)</f>
        <v>Grover Pit - Onsite Stockpile</v>
      </c>
      <c r="I7" s="14"/>
    </row>
    <row r="8" spans="4:8" ht="12.75" customHeight="1">
      <c r="D8" s="13"/>
      <c r="G8" s="2" t="s">
        <v>86</v>
      </c>
      <c r="H8" s="2" t="str">
        <f>IF(ISBLANK(Data!H5),"",(Data!H5))</f>
        <v>Darron Pierce</v>
      </c>
    </row>
    <row r="9" spans="4:6" ht="19.5" customHeight="1">
      <c r="D9" s="13"/>
      <c r="F9" s="17" t="s">
        <v>6</v>
      </c>
    </row>
    <row r="10" spans="4:8" ht="12.75" customHeight="1">
      <c r="D10" s="13"/>
      <c r="H10" s="18"/>
    </row>
    <row r="11" spans="4:8" ht="12.75" customHeight="1">
      <c r="D11" s="13"/>
      <c r="H11" s="18" t="s">
        <v>101</v>
      </c>
    </row>
    <row r="12" spans="3:8" ht="12.75" customHeight="1">
      <c r="C12" s="19" t="s">
        <v>7</v>
      </c>
      <c r="F12" s="20" t="s">
        <v>22</v>
      </c>
      <c r="H12" s="21" t="s">
        <v>8</v>
      </c>
    </row>
    <row r="13" spans="3:8" ht="12.75" customHeight="1">
      <c r="C13" s="22">
        <v>76.2</v>
      </c>
      <c r="D13" s="2" t="s">
        <v>9</v>
      </c>
      <c r="F13" s="23">
        <f>IF(ISBLANK(Data!G28)," ",Data!G28)</f>
        <v>100</v>
      </c>
      <c r="H13" s="24">
        <f>IF(ISBLANK(Data!I28)," ",Data!I28)</f>
        <v>100</v>
      </c>
    </row>
    <row r="14" spans="3:8" ht="12.75" customHeight="1">
      <c r="C14" s="22">
        <v>50.8</v>
      </c>
      <c r="D14" s="2" t="s">
        <v>10</v>
      </c>
      <c r="F14" s="23">
        <f>IF(ISBLANK(Data!G29)," ",Data!G29)</f>
        <v>91.28978224455611</v>
      </c>
      <c r="H14" s="24" t="str">
        <f>IF(ISBLANK(Data!I29)," ",Data!I29)</f>
        <v> </v>
      </c>
    </row>
    <row r="15" spans="3:8" ht="12" customHeight="1">
      <c r="C15" s="25">
        <v>38.1</v>
      </c>
      <c r="D15" s="14" t="s">
        <v>11</v>
      </c>
      <c r="F15" s="23">
        <f>IF(ISBLANK(Data!G30)," ",Data!G30)</f>
        <v>81.29143369429306</v>
      </c>
      <c r="H15" s="24" t="str">
        <f>IF(ISBLANK(Data!I30)," ",Data!I30)</f>
        <v> </v>
      </c>
    </row>
    <row r="16" spans="3:8" ht="12" customHeight="1">
      <c r="C16" s="25">
        <v>25.4</v>
      </c>
      <c r="D16" s="14" t="s">
        <v>12</v>
      </c>
      <c r="F16" s="23">
        <f>IF(ISBLANK(Data!G31)," ",Data!G31)</f>
        <v>69.91058579281383</v>
      </c>
      <c r="H16" s="24" t="str">
        <f>IF(ISBLANK(Data!I31)," ",Data!I31)</f>
        <v> </v>
      </c>
    </row>
    <row r="17" spans="3:8" ht="12" customHeight="1">
      <c r="C17" s="25">
        <v>19.05</v>
      </c>
      <c r="D17" s="14" t="s">
        <v>13</v>
      </c>
      <c r="F17" s="23">
        <f>IF(ISBLANK(Data!G32)," ",Data!G32)</f>
        <v>67.87222497463844</v>
      </c>
      <c r="H17" s="24" t="str">
        <f>IF(ISBLANK(Data!I32)," ",Data!I32)</f>
        <v> </v>
      </c>
    </row>
    <row r="18" spans="3:8" ht="12" customHeight="1">
      <c r="C18" s="25">
        <v>12.7</v>
      </c>
      <c r="D18" s="14" t="s">
        <v>14</v>
      </c>
      <c r="F18" s="23">
        <f>IF(ISBLANK(Data!G33)," ",Data!G33)</f>
        <v>63.58789251421426</v>
      </c>
      <c r="H18" s="24" t="str">
        <f>IF(ISBLANK(Data!I33)," ",Data!I33)</f>
        <v> </v>
      </c>
    </row>
    <row r="19" spans="3:8" ht="12" customHeight="1">
      <c r="C19" s="25">
        <v>9.53</v>
      </c>
      <c r="D19" s="14" t="s">
        <v>26</v>
      </c>
      <c r="F19" s="23">
        <f>IF(ISBLANK(Data!G34)," ",Data!G34)</f>
        <v>61.40561964753344</v>
      </c>
      <c r="H19" s="24" t="str">
        <f>IF(ISBLANK(Data!I34)," ",Data!I34)</f>
        <v> </v>
      </c>
    </row>
    <row r="20" spans="3:8" ht="12" customHeight="1">
      <c r="C20" s="25">
        <v>6.35</v>
      </c>
      <c r="D20" s="14" t="s">
        <v>15</v>
      </c>
      <c r="F20" s="23">
        <f>IF(ISBLANK(Data!G35)," ",Data!G35)</f>
        <v>57.630877391653094</v>
      </c>
      <c r="H20" s="24" t="str">
        <f>IF(ISBLANK(Data!I35)," ",Data!I35)</f>
        <v>25-70</v>
      </c>
    </row>
    <row r="21" spans="3:8" ht="12" customHeight="1">
      <c r="C21" s="25">
        <v>4.75</v>
      </c>
      <c r="D21" s="14" t="s">
        <v>27</v>
      </c>
      <c r="F21" s="23">
        <f>IF(ISBLANK(Data!G36)," ",Data!G36)</f>
        <v>55.24571212871871</v>
      </c>
      <c r="H21" s="24" t="str">
        <f>IF(ISBLANK(Data!I36)," ",Data!I36)</f>
        <v> </v>
      </c>
    </row>
    <row r="22" spans="3:8" ht="12" customHeight="1">
      <c r="C22" s="25">
        <v>2</v>
      </c>
      <c r="D22" s="14" t="s">
        <v>16</v>
      </c>
      <c r="F22" s="23">
        <f>IF(ISBLANK(Data!G37)," ",Data!G37)</f>
        <v>46.18397150069596</v>
      </c>
      <c r="H22" s="24" t="str">
        <f>IF(ISBLANK(Data!I37)," ",Data!I37)</f>
        <v> </v>
      </c>
    </row>
    <row r="23" spans="3:8" ht="12" customHeight="1">
      <c r="C23" s="25">
        <v>0.85</v>
      </c>
      <c r="D23" s="14" t="s">
        <v>17</v>
      </c>
      <c r="F23" s="26">
        <f>IF(ISBLANK(Data!G43)," ",Data!G43)</f>
        <v>33.7545773514985</v>
      </c>
      <c r="H23" s="27" t="str">
        <f>IF(ISBLANK(Data!I43)," ",Data!I43)</f>
        <v> </v>
      </c>
    </row>
    <row r="24" spans="3:8" ht="12" customHeight="1">
      <c r="C24" s="25">
        <v>0.425</v>
      </c>
      <c r="D24" s="14" t="s">
        <v>18</v>
      </c>
      <c r="F24" s="26">
        <f>IF(ISBLANK(Data!G44)," ",Data!G44)</f>
        <v>18.285788609157308</v>
      </c>
      <c r="H24" s="27" t="str">
        <f>IF(ISBLANK(Data!I44)," ",Data!I44)</f>
        <v>0-30</v>
      </c>
    </row>
    <row r="25" spans="3:8" ht="12" customHeight="1">
      <c r="C25" s="28">
        <v>0.15</v>
      </c>
      <c r="D25" s="2" t="s">
        <v>19</v>
      </c>
      <c r="F25" s="26">
        <f>IF(ISBLANK(Data!G45)," ",Data!G45)</f>
        <v>5.955236560549878</v>
      </c>
      <c r="H25" s="27" t="str">
        <f>IF(ISBLANK(Data!I45)," ",Data!I45)</f>
        <v> </v>
      </c>
    </row>
    <row r="26" spans="3:8" ht="12" customHeight="1">
      <c r="C26" s="25">
        <v>0.075</v>
      </c>
      <c r="D26" s="14" t="s">
        <v>20</v>
      </c>
      <c r="F26" s="26">
        <f>IF(ISBLANK(Data!G46)," ",Data!G46)</f>
        <v>3.261789319471305</v>
      </c>
      <c r="H26" s="27" t="str">
        <f>IF(ISBLANK(Data!I46)," ",Data!I46)</f>
        <v>0-5</v>
      </c>
    </row>
    <row r="28" ht="12.75">
      <c r="H28" s="29"/>
    </row>
    <row r="29" ht="12.75">
      <c r="G29" s="29"/>
    </row>
    <row r="30" ht="12.75">
      <c r="G30" s="29"/>
    </row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  <row r="46" ht="12.75"/>
    <row r="47" ht="12.75"/>
    <row r="48" ht="12.75"/>
    <row r="49" ht="12.75"/>
    <row r="50" ht="12.75"/>
    <row r="51" ht="12.75"/>
    <row r="52" ht="12.75"/>
    <row r="53" ht="12.75"/>
    <row r="54" ht="12.75"/>
    <row r="55" spans="1:11" ht="12.75">
      <c r="A55" s="2" t="s">
        <v>21</v>
      </c>
      <c r="C55" s="2">
        <f>IF(ISBLANK(Data!C50),"",Data!C50)</f>
      </c>
      <c r="H55" s="30" t="s">
        <v>88</v>
      </c>
      <c r="I55" s="30" t="s">
        <v>99</v>
      </c>
      <c r="J55" s="30"/>
      <c r="K55" s="30"/>
    </row>
    <row r="56" spans="8:11" ht="12.75">
      <c r="H56" s="30" t="s">
        <v>89</v>
      </c>
      <c r="I56" s="31">
        <v>38446</v>
      </c>
      <c r="J56" s="30"/>
      <c r="K56" s="30"/>
    </row>
  </sheetData>
  <sheetProtection password="CA8F" sheet="1" objects="1" scenarios="1"/>
  <printOptions/>
  <pageMargins left="0.75" right="0.5" top="1" bottom="0.59" header="0.37" footer="0.5"/>
  <pageSetup horizontalDpi="600" verticalDpi="600" orientation="portrait" scale="93" r:id="rId2"/>
  <headerFooter alignWithMargins="0">
    <oddHeader>&amp;C&amp;"Times New Roman,Bold"SUMMIT GEOENGINEERING SERVICES&amp;"Times New Roman,Regular"
&amp;8 P.O. Box 4698 Augusta, Maine  04330-4698
Phone:(207) 621-8334 Fax:(207) 626-9094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bill peterlein</dc:creator>
  <cp:keywords/>
  <dc:description/>
  <cp:lastModifiedBy>Darrell Gilman</cp:lastModifiedBy>
  <cp:lastPrinted>2005-04-01T19:01:40Z</cp:lastPrinted>
  <dcterms:created xsi:type="dcterms:W3CDTF">1999-05-17T13:45:50Z</dcterms:created>
  <dcterms:modified xsi:type="dcterms:W3CDTF">2005-04-04T14:13:38Z</dcterms:modified>
  <cp:category/>
  <cp:version/>
  <cp:contentType/>
  <cp:contentStatus/>
</cp:coreProperties>
</file>